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morillo_iibi_gob_do/Documents/Documentos/Informacion Portal 2024/8-Agosto/"/>
    </mc:Choice>
  </mc:AlternateContent>
  <xr:revisionPtr revIDLastSave="6" documentId="8_{218848DA-ED53-4DF8-8421-1E7D843AC6A4}" xr6:coauthVersionLast="47" xr6:coauthVersionMax="47" xr10:uidLastSave="{801813CE-9AC0-4D15-9C73-717DA01060F8}"/>
  <bookViews>
    <workbookView xWindow="20370" yWindow="-120" windowWidth="20730" windowHeight="11160" firstSheet="4" activeTab="6" xr2:uid="{00000000-000D-0000-FFFF-FFFF00000000}"/>
  </bookViews>
  <sheets>
    <sheet name="Balance Enero 2024" sheetId="15" r:id="rId1"/>
    <sheet name="Balance Febrero 2024" sheetId="16" r:id="rId2"/>
    <sheet name="Balance Marzo 2024  (2)" sheetId="18" r:id="rId3"/>
    <sheet name="Balance Abril- 2024 " sheetId="17" r:id="rId4"/>
    <sheet name="Balance Mayo- 2024 " sheetId="19" r:id="rId5"/>
    <sheet name="Balance Junio-2024" sheetId="20" r:id="rId6"/>
    <sheet name="Balance agosto-2024" sheetId="21" r:id="rId7"/>
    <sheet name="Hoja2" sheetId="22" r:id="rId8"/>
  </sheets>
  <definedNames>
    <definedName name="_xlnm.Print_Area" localSheetId="3">'Balance Abril- 2024 '!$A$1:$B$78</definedName>
    <definedName name="_xlnm.Print_Area" localSheetId="6">'Balance agosto-2024'!$A$1:$B$75</definedName>
    <definedName name="_xlnm.Print_Area" localSheetId="0">'Balance Enero 2024'!$A$1:$B$78</definedName>
    <definedName name="_xlnm.Print_Area" localSheetId="1">'Balance Febrero 2024'!$A$1:$B$78</definedName>
    <definedName name="_xlnm.Print_Area" localSheetId="5">'Balance Junio-2024'!$A$1:$B$78</definedName>
    <definedName name="_xlnm.Print_Area" localSheetId="2">'Balance Marzo 2024  (2)'!$A$1:$B$78</definedName>
    <definedName name="_xlnm.Print_Area" localSheetId="4">'Balance Mayo- 2024 '!$A$1:$B$78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21" l="1"/>
  <c r="B65" i="21"/>
  <c r="B46" i="21"/>
  <c r="B57" i="21" s="1"/>
  <c r="B31" i="21"/>
  <c r="B22" i="21"/>
  <c r="B21" i="20"/>
  <c r="B40" i="20"/>
  <c r="B23" i="20"/>
  <c r="B68" i="20"/>
  <c r="B49" i="20"/>
  <c r="B60" i="20" s="1"/>
  <c r="B34" i="20"/>
  <c r="B25" i="20"/>
  <c r="B68" i="19"/>
  <c r="B49" i="19"/>
  <c r="B60" i="19" s="1"/>
  <c r="B34" i="19"/>
  <c r="B25" i="19"/>
  <c r="B48" i="17"/>
  <c r="B23" i="17"/>
  <c r="B68" i="18"/>
  <c r="B48" i="18"/>
  <c r="B40" i="18"/>
  <c r="B34" i="18"/>
  <c r="B23" i="18"/>
  <c r="B21" i="18"/>
  <c r="B25" i="18" s="1"/>
  <c r="B25" i="17"/>
  <c r="B49" i="17"/>
  <c r="B68" i="17"/>
  <c r="B60" i="17"/>
  <c r="B69" i="17" s="1"/>
  <c r="B34" i="17"/>
  <c r="B68" i="16"/>
  <c r="B49" i="16"/>
  <c r="B60" i="16" s="1"/>
  <c r="B34" i="16"/>
  <c r="B25" i="16"/>
  <c r="B68" i="15"/>
  <c r="B49" i="15"/>
  <c r="B60" i="15" s="1"/>
  <c r="B34" i="15"/>
  <c r="B25" i="15"/>
  <c r="B33" i="21" l="1"/>
  <c r="B66" i="21"/>
  <c r="B36" i="20"/>
  <c r="B69" i="20"/>
  <c r="B36" i="19"/>
  <c r="B69" i="19"/>
  <c r="B36" i="18"/>
  <c r="B49" i="18"/>
  <c r="B60" i="18" s="1"/>
  <c r="B69" i="18" s="1"/>
  <c r="B71" i="18"/>
  <c r="B36" i="17"/>
  <c r="B71" i="17" s="1"/>
  <c r="B69" i="16"/>
  <c r="B36" i="16"/>
  <c r="B36" i="15"/>
  <c r="B69" i="15"/>
  <c r="B68" i="21" l="1"/>
  <c r="B71" i="20"/>
  <c r="B71" i="19"/>
</calcChain>
</file>

<file path=xl/sharedStrings.xml><?xml version="1.0" encoding="utf-8"?>
<sst xmlns="http://schemas.openxmlformats.org/spreadsheetml/2006/main" count="380" uniqueCount="70">
  <si>
    <t>Encargado Financiero</t>
  </si>
  <si>
    <t>Encargado Contabilidad</t>
  </si>
  <si>
    <t>Lic. Kennedy Vargas</t>
  </si>
  <si>
    <t xml:space="preserve">Total activos netos/patrimonio mas total pasivos </t>
  </si>
  <si>
    <t>Intereses minoritarios</t>
  </si>
  <si>
    <t xml:space="preserve">Capital </t>
  </si>
  <si>
    <t xml:space="preserve">Activos Netos/Patrimonio </t>
  </si>
  <si>
    <t>Total pasivos</t>
  </si>
  <si>
    <t>Total pasivos no corrientes</t>
  </si>
  <si>
    <t xml:space="preserve"> Otros pasivos no corrientes (Nota 35)</t>
  </si>
  <si>
    <t>Beneficios a empleados a largo plazo (Nota 34)</t>
  </si>
  <si>
    <t>Provisiones a largo plazo (Nota 33)</t>
  </si>
  <si>
    <t xml:space="preserve">Instrumentos de deuda (Nota 32) </t>
  </si>
  <si>
    <t>Préstamos a largo plazo (Nota 31)</t>
  </si>
  <si>
    <t>Cuentas por pagar a largo plazo (Nota 30)</t>
  </si>
  <si>
    <t>Pasivos no corrientes</t>
  </si>
  <si>
    <t>Total pasivos corrientes</t>
  </si>
  <si>
    <t>Otros pasivos corrientes (Nota 13.1)</t>
  </si>
  <si>
    <t xml:space="preserve"> Pensiones (Nota 28)</t>
  </si>
  <si>
    <t>Beneficios a empleados a corto plazo (Nota 27)</t>
  </si>
  <si>
    <t xml:space="preserve"> Provisiones a corto plazo (Nota 26)</t>
  </si>
  <si>
    <t>Retenciones y acumulaciones por pagar (Nota 25)</t>
  </si>
  <si>
    <t xml:space="preserve">Parte corriente de préstamos a largo plazo (Nota 24) </t>
  </si>
  <si>
    <t xml:space="preserve"> Préstamos a corto plazo (Nota 23)</t>
  </si>
  <si>
    <t>Sobregiro bancario (Nota 21)</t>
  </si>
  <si>
    <t>Pasivos  corrientes</t>
  </si>
  <si>
    <t>Total activos</t>
  </si>
  <si>
    <t>Total activos no corrientes</t>
  </si>
  <si>
    <t>Otros activos</t>
  </si>
  <si>
    <t xml:space="preserve"> Otros activos financieros (Notas 17)</t>
  </si>
  <si>
    <t>Inversiones a largo plazo (Nota 16)</t>
  </si>
  <si>
    <t>Documentos por cobrar (Nota 15)</t>
  </si>
  <si>
    <t>Cuentas por cobrar a largo plazo (Notas 14)</t>
  </si>
  <si>
    <t>Activos no corrientes</t>
  </si>
  <si>
    <t>Total activos corrientes</t>
  </si>
  <si>
    <t>Porción corriente de documentos por cobrar (Nota 9)</t>
  </si>
  <si>
    <t>Inversiones a corto plazo (Nota 8)</t>
  </si>
  <si>
    <t>Activos corrientes</t>
  </si>
  <si>
    <t>Activos</t>
  </si>
  <si>
    <t>(Valores en RD$)</t>
  </si>
  <si>
    <t>Estado de Situación Financiera</t>
  </si>
  <si>
    <t xml:space="preserve">Nombre de la Institución </t>
  </si>
  <si>
    <t xml:space="preserve">Total activos netos/patrimonio </t>
  </si>
  <si>
    <t xml:space="preserve">Efectivo y equivalente de efectivo </t>
  </si>
  <si>
    <t>Cuenta por cobrar a corto plazo</t>
  </si>
  <si>
    <t xml:space="preserve"> Inventarios</t>
  </si>
  <si>
    <t xml:space="preserve">Propiedad, planta y equipo neto </t>
  </si>
  <si>
    <t xml:space="preserve">Cuentas por pagar a corto plazo </t>
  </si>
  <si>
    <t>Otras cuentas por pagar</t>
  </si>
  <si>
    <t>Otras Cuentas por Cobrar</t>
  </si>
  <si>
    <t>Resultados positivos(ahorro)/neg.(desahorro)</t>
  </si>
  <si>
    <t>Resultado acumulado años anteriores</t>
  </si>
  <si>
    <t xml:space="preserve">Pagos anticipados </t>
  </si>
  <si>
    <t>Lic. Nelson Johnson</t>
  </si>
  <si>
    <t xml:space="preserve">Al 31 de Enero  del  2024 </t>
  </si>
  <si>
    <t>31/01/2024</t>
  </si>
  <si>
    <t xml:space="preserve">Al 29 de Febrero del 2024 </t>
  </si>
  <si>
    <t>29/02/2024</t>
  </si>
  <si>
    <t xml:space="preserve">                                                         Lic. Nelson Johnson</t>
  </si>
  <si>
    <t xml:space="preserve">                                                 Encargado Financiero</t>
  </si>
  <si>
    <t xml:space="preserve">Al 31 de Marzo del 2024 </t>
  </si>
  <si>
    <t>31/03/2024</t>
  </si>
  <si>
    <t xml:space="preserve">Al 30 de Abril del 2024 </t>
  </si>
  <si>
    <t>30/04/2024</t>
  </si>
  <si>
    <t>31/05/2024</t>
  </si>
  <si>
    <t xml:space="preserve">Al 31 de Mayo del 2024 </t>
  </si>
  <si>
    <t>30/06/2024</t>
  </si>
  <si>
    <t xml:space="preserve">Al 30 de Junio del 2024 </t>
  </si>
  <si>
    <t xml:space="preserve">Al 31 de Agosto del 2024 </t>
  </si>
  <si>
    <t>31/08/2024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</si>
</sst>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_-;\-* #,##0_-;_-* &quot;-&quot;??_-;_-@_-"/>
    <numFmt numFmtId="165" formatCode="_-* #,##0.00_-;\-* #,##0.00_-;_-* &quot;-&quot;??_-;_-@_-"/>
    <numFmt numFmtId="166" formatCode="_(* #,##0_);_(* \(#,##0\);_(* &quot;-&quot;??_);_(@_)"/>
    <numFmt numFmtId="167" formatCode="#,##0.00;[Red]#,##0.00"/>
    <numFmt numFmtId="168" formatCode="&quot;$&quot;#,##0.00"/>
    <numFmt numFmtId="169" formatCode="#,##0;[Red]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3"/>
      <color rgb="FF231F20"/>
      <name val="Times New Roman"/>
      <family val="1"/>
    </font>
    <font>
      <sz val="13"/>
      <color rgb="FF231F20"/>
      <name val="Times New Roman"/>
      <family val="1"/>
    </font>
    <font>
      <b/>
      <sz val="12"/>
      <color rgb="FF231F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2" borderId="0" xfId="0" applyFont="1" applyFill="1"/>
    <xf numFmtId="0" fontId="4" fillId="2" borderId="0" xfId="0" applyFont="1" applyFill="1"/>
    <xf numFmtId="166" fontId="5" fillId="2" borderId="0" xfId="1" applyNumberFormat="1" applyFont="1" applyFill="1" applyBorder="1"/>
    <xf numFmtId="0" fontId="6" fillId="2" borderId="0" xfId="0" applyFont="1" applyFill="1" applyAlignment="1">
      <alignment vertical="center" wrapText="1"/>
    </xf>
    <xf numFmtId="166" fontId="5" fillId="0" borderId="1" xfId="1" applyNumberFormat="1" applyFont="1" applyFill="1" applyBorder="1"/>
    <xf numFmtId="167" fontId="2" fillId="2" borderId="0" xfId="0" applyNumberFormat="1" applyFont="1" applyFill="1"/>
    <xf numFmtId="166" fontId="6" fillId="2" borderId="0" xfId="0" applyNumberFormat="1" applyFont="1" applyFill="1" applyAlignment="1">
      <alignment vertical="center" wrapText="1"/>
    </xf>
    <xf numFmtId="166" fontId="7" fillId="2" borderId="0" xfId="0" applyNumberFormat="1" applyFont="1" applyFill="1" applyAlignment="1">
      <alignment horizontal="left" vertical="center" wrapText="1" indent="1"/>
    </xf>
    <xf numFmtId="0" fontId="7" fillId="2" borderId="0" xfId="0" applyFont="1" applyFill="1" applyAlignment="1">
      <alignment horizontal="left" vertical="center" wrapText="1" indent="1"/>
    </xf>
    <xf numFmtId="166" fontId="2" fillId="2" borderId="0" xfId="0" applyNumberFormat="1" applyFont="1" applyFill="1"/>
    <xf numFmtId="166" fontId="7" fillId="2" borderId="0" xfId="1" applyNumberFormat="1" applyFont="1" applyFill="1" applyAlignment="1">
      <alignment horizontal="center" vertical="center" wrapText="1"/>
    </xf>
    <xf numFmtId="166" fontId="6" fillId="2" borderId="2" xfId="1" applyNumberFormat="1" applyFont="1" applyFill="1" applyBorder="1" applyAlignment="1">
      <alignment horizontal="center" vertical="center" wrapText="1"/>
    </xf>
    <xf numFmtId="166" fontId="6" fillId="0" borderId="3" xfId="0" applyNumberFormat="1" applyFont="1" applyBorder="1" applyAlignment="1">
      <alignment vertical="center" wrapText="1"/>
    </xf>
    <xf numFmtId="166" fontId="7" fillId="0" borderId="0" xfId="1" applyNumberFormat="1" applyFont="1" applyFill="1" applyAlignment="1">
      <alignment horizontal="center" vertical="center" wrapText="1"/>
    </xf>
    <xf numFmtId="166" fontId="7" fillId="0" borderId="0" xfId="0" applyNumberFormat="1" applyFont="1" applyAlignment="1">
      <alignment horizontal="left" vertical="center" wrapText="1" indent="1"/>
    </xf>
    <xf numFmtId="166" fontId="6" fillId="0" borderId="0" xfId="0" applyNumberFormat="1" applyFont="1" applyAlignment="1">
      <alignment vertical="center" wrapText="1"/>
    </xf>
    <xf numFmtId="166" fontId="6" fillId="0" borderId="4" xfId="1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/>
    <xf numFmtId="164" fontId="5" fillId="2" borderId="0" xfId="0" applyNumberFormat="1" applyFont="1" applyFill="1"/>
    <xf numFmtId="164" fontId="4" fillId="2" borderId="0" xfId="0" applyNumberFormat="1" applyFont="1" applyFill="1" applyAlignment="1">
      <alignment horizontal="left"/>
    </xf>
    <xf numFmtId="164" fontId="4" fillId="2" borderId="0" xfId="0" applyNumberFormat="1" applyFont="1" applyFill="1"/>
    <xf numFmtId="166" fontId="4" fillId="2" borderId="0" xfId="0" applyNumberFormat="1" applyFont="1" applyFill="1"/>
    <xf numFmtId="166" fontId="7" fillId="2" borderId="0" xfId="1" applyNumberFormat="1" applyFont="1" applyFill="1" applyBorder="1" applyAlignment="1">
      <alignment horizontal="center" vertical="center" wrapText="1"/>
    </xf>
    <xf numFmtId="166" fontId="7" fillId="2" borderId="2" xfId="0" applyNumberFormat="1" applyFont="1" applyFill="1" applyBorder="1" applyAlignment="1">
      <alignment horizontal="left" vertical="center" wrapText="1" indent="1"/>
    </xf>
    <xf numFmtId="14" fontId="6" fillId="2" borderId="0" xfId="0" applyNumberFormat="1" applyFont="1" applyFill="1" applyAlignment="1">
      <alignment vertical="center"/>
    </xf>
    <xf numFmtId="167" fontId="7" fillId="2" borderId="0" xfId="0" applyNumberFormat="1" applyFont="1" applyFill="1" applyAlignment="1">
      <alignment vertical="center" wrapText="1"/>
    </xf>
    <xf numFmtId="166" fontId="7" fillId="2" borderId="0" xfId="0" applyNumberFormat="1" applyFont="1" applyFill="1" applyAlignment="1">
      <alignment vertical="center" wrapText="1"/>
    </xf>
    <xf numFmtId="14" fontId="6" fillId="2" borderId="2" xfId="0" applyNumberFormat="1" applyFont="1" applyFill="1" applyBorder="1" applyAlignment="1">
      <alignment horizontal="center" vertical="center"/>
    </xf>
    <xf numFmtId="43" fontId="2" fillId="2" borderId="0" xfId="2" applyFont="1" applyFill="1"/>
    <xf numFmtId="43" fontId="4" fillId="2" borderId="0" xfId="0" applyNumberFormat="1" applyFont="1" applyFill="1"/>
    <xf numFmtId="0" fontId="8" fillId="2" borderId="0" xfId="0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/>
    </xf>
    <xf numFmtId="168" fontId="5" fillId="2" borderId="0" xfId="1" applyNumberFormat="1" applyFont="1" applyFill="1" applyBorder="1"/>
    <xf numFmtId="168" fontId="2" fillId="2" borderId="0" xfId="0" applyNumberFormat="1" applyFont="1" applyFill="1"/>
    <xf numFmtId="169" fontId="7" fillId="2" borderId="0" xfId="0" applyNumberFormat="1" applyFont="1" applyFill="1" applyAlignment="1">
      <alignment vertical="center" wrapText="1"/>
    </xf>
    <xf numFmtId="2" fontId="7" fillId="2" borderId="0" xfId="0" applyNumberFormat="1" applyFont="1" applyFill="1" applyAlignment="1">
      <alignment vertical="center" wrapText="1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Millares" xfId="2" builtinId="3"/>
    <cellStyle name="Millares 2" xfId="1" xr:uid="{834A90C2-AB11-4A8C-B098-80A39E0EB01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1619250</xdr:colOff>
      <xdr:row>1</xdr:row>
      <xdr:rowOff>9525</xdr:rowOff>
    </xdr:from>
    <xdr:to>
      <xdr:col>0</xdr:col>
      <xdr:colOff>3543300</xdr:colOff>
      <xdr:row>5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DD838C-40E7-44FC-9B17-B4699919C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9525"/>
          <a:ext cx="1924050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75F34-2E7F-4BB4-BBF9-AFA32C5168F3}">
  <sheetPr>
    <tabColor rgb="FF92D050"/>
  </sheetPr>
  <dimension ref="A1:K78"/>
  <sheetViews>
    <sheetView topLeftCell="A15" zoomScaleNormal="100" workbookViewId="0">
      <selection activeCell="B65" sqref="B65"/>
    </sheetView>
  </sheetViews>
  <sheetFormatPr baseColWidth="10" defaultColWidth="11.42578125" defaultRowHeight="17.25" x14ac:dyDescent="0.3"/>
  <cols>
    <col min="1" max="1" width="56.7109375" style="1" customWidth="1"/>
    <col min="2" max="2" width="23.28515625" style="1" customWidth="1"/>
    <col min="3" max="3" width="18.28515625" style="1" customWidth="1"/>
    <col min="4" max="4" width="17.42578125" style="1" bestFit="1" customWidth="1"/>
    <col min="5" max="5" width="17.5703125" style="1" bestFit="1" customWidth="1"/>
    <col min="6" max="6" width="13.7109375" style="1" bestFit="1" customWidth="1"/>
    <col min="7" max="16384" width="11.42578125" style="1"/>
  </cols>
  <sheetData>
    <row r="1" spans="1:2" hidden="1" x14ac:dyDescent="0.3">
      <c r="A1" s="41" t="s">
        <v>41</v>
      </c>
      <c r="B1" s="41"/>
    </row>
    <row r="2" spans="1:2" x14ac:dyDescent="0.3">
      <c r="A2" s="20"/>
      <c r="B2" s="20"/>
    </row>
    <row r="3" spans="1:2" x14ac:dyDescent="0.3">
      <c r="A3" s="20"/>
      <c r="B3" s="20"/>
    </row>
    <row r="4" spans="1:2" x14ac:dyDescent="0.3">
      <c r="A4" s="20"/>
      <c r="B4" s="20"/>
    </row>
    <row r="5" spans="1:2" x14ac:dyDescent="0.3">
      <c r="A5" s="20"/>
      <c r="B5" s="20"/>
    </row>
    <row r="6" spans="1:2" x14ac:dyDescent="0.3">
      <c r="A6" s="20"/>
      <c r="B6" s="20"/>
    </row>
    <row r="7" spans="1:2" x14ac:dyDescent="0.3">
      <c r="A7" s="20"/>
      <c r="B7" s="20"/>
    </row>
    <row r="8" spans="1:2" x14ac:dyDescent="0.3">
      <c r="A8" s="20"/>
      <c r="B8" s="20"/>
    </row>
    <row r="9" spans="1:2" x14ac:dyDescent="0.3">
      <c r="A9" s="41"/>
      <c r="B9" s="41"/>
    </row>
    <row r="10" spans="1:2" x14ac:dyDescent="0.3">
      <c r="A10" s="42" t="s">
        <v>40</v>
      </c>
      <c r="B10" s="42"/>
    </row>
    <row r="11" spans="1:2" x14ac:dyDescent="0.3">
      <c r="A11" s="42" t="s">
        <v>54</v>
      </c>
      <c r="B11" s="42"/>
    </row>
    <row r="12" spans="1:2" x14ac:dyDescent="0.3">
      <c r="A12" s="42" t="s">
        <v>39</v>
      </c>
      <c r="B12" s="42"/>
    </row>
    <row r="13" spans="1:2" x14ac:dyDescent="0.3">
      <c r="A13" s="34"/>
      <c r="B13" s="34"/>
    </row>
    <row r="14" spans="1:2" ht="18.75" customHeight="1" x14ac:dyDescent="0.3">
      <c r="A14" s="19"/>
      <c r="B14" s="28"/>
    </row>
    <row r="15" spans="1:2" x14ac:dyDescent="0.3">
      <c r="A15" s="18"/>
      <c r="B15" s="31" t="s">
        <v>55</v>
      </c>
    </row>
    <row r="16" spans="1:2" x14ac:dyDescent="0.3">
      <c r="A16" s="4" t="s">
        <v>38</v>
      </c>
      <c r="B16" s="4"/>
    </row>
    <row r="17" spans="1:11" x14ac:dyDescent="0.3">
      <c r="A17" s="4" t="s">
        <v>37</v>
      </c>
      <c r="B17" s="4"/>
    </row>
    <row r="18" spans="1:11" x14ac:dyDescent="0.3">
      <c r="A18" s="9" t="s">
        <v>43</v>
      </c>
      <c r="B18" s="29">
        <v>29510957</v>
      </c>
    </row>
    <row r="19" spans="1:11" ht="17.25" hidden="1" customHeight="1" x14ac:dyDescent="0.3">
      <c r="A19" s="9" t="s">
        <v>36</v>
      </c>
      <c r="B19" s="29"/>
    </row>
    <row r="20" spans="1:11" ht="17.25" hidden="1" customHeight="1" x14ac:dyDescent="0.3">
      <c r="A20" s="9" t="s">
        <v>35</v>
      </c>
      <c r="B20" s="29"/>
    </row>
    <row r="21" spans="1:11" x14ac:dyDescent="0.3">
      <c r="A21" s="9" t="s">
        <v>44</v>
      </c>
      <c r="B21" s="29">
        <v>1887522</v>
      </c>
    </row>
    <row r="22" spans="1:11" customFormat="1" hidden="1" x14ac:dyDescent="0.3">
      <c r="A22" s="9" t="s">
        <v>49</v>
      </c>
      <c r="B22" s="29">
        <v>0</v>
      </c>
      <c r="C22" s="1"/>
      <c r="D22" s="1"/>
      <c r="E22" s="1"/>
      <c r="F22" s="1"/>
      <c r="G22" s="1"/>
      <c r="H22" s="1"/>
      <c r="I22" s="1"/>
      <c r="J22" s="1"/>
      <c r="K22" s="1"/>
    </row>
    <row r="23" spans="1:11" customFormat="1" x14ac:dyDescent="0.3">
      <c r="A23" s="9" t="s">
        <v>45</v>
      </c>
      <c r="B23" s="29">
        <v>8215164</v>
      </c>
      <c r="C23" s="1"/>
      <c r="D23" s="1"/>
      <c r="E23" s="1"/>
      <c r="F23" s="1"/>
      <c r="G23" s="1"/>
      <c r="H23" s="1"/>
      <c r="I23" s="1"/>
      <c r="J23" s="1"/>
      <c r="K23" s="1"/>
    </row>
    <row r="24" spans="1:11" ht="17.25" customHeight="1" x14ac:dyDescent="0.3">
      <c r="A24" s="9" t="s">
        <v>52</v>
      </c>
      <c r="B24" s="29">
        <v>4300529</v>
      </c>
    </row>
    <row r="25" spans="1:11" s="2" customFormat="1" x14ac:dyDescent="0.3">
      <c r="A25" s="4" t="s">
        <v>34</v>
      </c>
      <c r="B25" s="13">
        <f>SUM(B18:B24)</f>
        <v>43914172</v>
      </c>
      <c r="D25" s="25"/>
      <c r="G25" s="1"/>
    </row>
    <row r="26" spans="1:11" x14ac:dyDescent="0.3">
      <c r="A26" s="4"/>
      <c r="B26" s="7"/>
      <c r="G26" s="2"/>
    </row>
    <row r="27" spans="1:11" ht="19.5" customHeight="1" x14ac:dyDescent="0.3">
      <c r="A27" s="4" t="s">
        <v>33</v>
      </c>
      <c r="B27" s="7"/>
    </row>
    <row r="28" spans="1:11" ht="13.5" hidden="1" customHeight="1" x14ac:dyDescent="0.3">
      <c r="A28" s="9" t="s">
        <v>32</v>
      </c>
      <c r="B28" s="8"/>
    </row>
    <row r="29" spans="1:11" ht="12.75" hidden="1" customHeight="1" x14ac:dyDescent="0.3">
      <c r="A29" s="9" t="s">
        <v>31</v>
      </c>
      <c r="B29" s="8"/>
    </row>
    <row r="30" spans="1:11" ht="14.25" hidden="1" customHeight="1" x14ac:dyDescent="0.3">
      <c r="A30" s="9" t="s">
        <v>30</v>
      </c>
      <c r="B30" s="8"/>
    </row>
    <row r="31" spans="1:11" ht="15" hidden="1" customHeight="1" x14ac:dyDescent="0.3">
      <c r="A31" s="9" t="s">
        <v>29</v>
      </c>
      <c r="B31" s="8"/>
    </row>
    <row r="32" spans="1:11" x14ac:dyDescent="0.3">
      <c r="A32" s="9" t="s">
        <v>46</v>
      </c>
      <c r="B32" s="30">
        <v>28587960</v>
      </c>
    </row>
    <row r="33" spans="1:5" x14ac:dyDescent="0.3">
      <c r="A33" s="9" t="s">
        <v>28</v>
      </c>
      <c r="B33" s="14">
        <v>16940</v>
      </c>
    </row>
    <row r="34" spans="1:5" x14ac:dyDescent="0.3">
      <c r="A34" s="4" t="s">
        <v>27</v>
      </c>
      <c r="B34" s="13">
        <f>B32+B33</f>
        <v>28604900</v>
      </c>
    </row>
    <row r="35" spans="1:5" x14ac:dyDescent="0.3">
      <c r="A35" s="4"/>
      <c r="B35" s="7"/>
    </row>
    <row r="36" spans="1:5" ht="18" thickBot="1" x14ac:dyDescent="0.35">
      <c r="A36" s="4" t="s">
        <v>26</v>
      </c>
      <c r="B36" s="17">
        <f>B34+B25</f>
        <v>72519072</v>
      </c>
      <c r="D36" s="32"/>
      <c r="E36" s="10"/>
    </row>
    <row r="37" spans="1:5" ht="18" thickTop="1" x14ac:dyDescent="0.3">
      <c r="A37" s="4"/>
      <c r="B37" s="16"/>
    </row>
    <row r="38" spans="1:5" x14ac:dyDescent="0.3">
      <c r="A38" s="4" t="s">
        <v>25</v>
      </c>
      <c r="B38" s="7"/>
    </row>
    <row r="39" spans="1:5" ht="17.25" hidden="1" customHeight="1" x14ac:dyDescent="0.3">
      <c r="A39" s="9" t="s">
        <v>24</v>
      </c>
      <c r="B39" s="8"/>
    </row>
    <row r="40" spans="1:5" x14ac:dyDescent="0.3">
      <c r="A40" s="9" t="s">
        <v>47</v>
      </c>
      <c r="B40" s="30">
        <v>5390617.8099999996</v>
      </c>
      <c r="D40" s="32"/>
      <c r="E40" s="10"/>
    </row>
    <row r="41" spans="1:5" ht="17.25" hidden="1" customHeight="1" x14ac:dyDescent="0.3">
      <c r="A41" s="9" t="s">
        <v>23</v>
      </c>
      <c r="B41" s="15"/>
    </row>
    <row r="42" spans="1:5" ht="17.25" hidden="1" customHeight="1" x14ac:dyDescent="0.3">
      <c r="A42" s="9" t="s">
        <v>22</v>
      </c>
      <c r="B42" s="15"/>
    </row>
    <row r="43" spans="1:5" ht="17.25" hidden="1" customHeight="1" x14ac:dyDescent="0.3">
      <c r="A43" s="9" t="s">
        <v>21</v>
      </c>
      <c r="B43" s="15"/>
    </row>
    <row r="44" spans="1:5" ht="17.25" hidden="1" customHeight="1" x14ac:dyDescent="0.3">
      <c r="A44" s="9" t="s">
        <v>20</v>
      </c>
      <c r="B44" s="15"/>
    </row>
    <row r="45" spans="1:5" ht="17.25" hidden="1" customHeight="1" x14ac:dyDescent="0.3">
      <c r="A45" s="9" t="s">
        <v>19</v>
      </c>
      <c r="B45" s="15"/>
    </row>
    <row r="46" spans="1:5" ht="17.25" hidden="1" customHeight="1" x14ac:dyDescent="0.3">
      <c r="A46" s="9" t="s">
        <v>18</v>
      </c>
      <c r="B46" s="15"/>
    </row>
    <row r="47" spans="1:5" ht="17.25" hidden="1" customHeight="1" x14ac:dyDescent="0.3">
      <c r="A47" s="9" t="s">
        <v>17</v>
      </c>
      <c r="B47" s="14">
        <v>0</v>
      </c>
    </row>
    <row r="48" spans="1:5" x14ac:dyDescent="0.3">
      <c r="A48" s="9" t="s">
        <v>48</v>
      </c>
      <c r="B48" s="14">
        <v>15621220</v>
      </c>
    </row>
    <row r="49" spans="1:7" x14ac:dyDescent="0.3">
      <c r="A49" s="4" t="s">
        <v>16</v>
      </c>
      <c r="B49" s="13">
        <f>SUM(B40:B48)</f>
        <v>21011837.809999999</v>
      </c>
    </row>
    <row r="50" spans="1:7" x14ac:dyDescent="0.3">
      <c r="A50" s="4"/>
      <c r="B50" s="7"/>
    </row>
    <row r="51" spans="1:7" ht="17.25" hidden="1" customHeight="1" x14ac:dyDescent="0.3">
      <c r="A51" s="4" t="s">
        <v>15</v>
      </c>
      <c r="B51" s="7"/>
    </row>
    <row r="52" spans="1:7" ht="17.25" hidden="1" customHeight="1" x14ac:dyDescent="0.3">
      <c r="A52" s="9" t="s">
        <v>14</v>
      </c>
      <c r="B52" s="8"/>
    </row>
    <row r="53" spans="1:7" ht="17.25" hidden="1" customHeight="1" x14ac:dyDescent="0.3">
      <c r="A53" s="9" t="s">
        <v>13</v>
      </c>
      <c r="B53" s="8"/>
    </row>
    <row r="54" spans="1:7" ht="17.25" hidden="1" customHeight="1" x14ac:dyDescent="0.3">
      <c r="A54" s="9" t="s">
        <v>12</v>
      </c>
      <c r="B54" s="8"/>
    </row>
    <row r="55" spans="1:7" ht="17.25" hidden="1" customHeight="1" x14ac:dyDescent="0.3">
      <c r="A55" s="9" t="s">
        <v>11</v>
      </c>
      <c r="B55" s="8"/>
    </row>
    <row r="56" spans="1:7" ht="17.25" hidden="1" customHeight="1" x14ac:dyDescent="0.3">
      <c r="A56" s="9" t="s">
        <v>10</v>
      </c>
      <c r="B56" s="8"/>
    </row>
    <row r="57" spans="1:7" ht="17.25" hidden="1" customHeight="1" x14ac:dyDescent="0.3">
      <c r="A57" s="9" t="s">
        <v>9</v>
      </c>
      <c r="B57" s="8"/>
    </row>
    <row r="58" spans="1:7" ht="17.25" hidden="1" customHeight="1" x14ac:dyDescent="0.3">
      <c r="A58" s="4" t="s">
        <v>8</v>
      </c>
      <c r="B58" s="7"/>
    </row>
    <row r="59" spans="1:7" ht="10.5" hidden="1" customHeight="1" x14ac:dyDescent="0.3">
      <c r="A59" s="4"/>
      <c r="B59" s="7"/>
    </row>
    <row r="60" spans="1:7" s="2" customFormat="1" x14ac:dyDescent="0.3">
      <c r="A60" s="4" t="s">
        <v>7</v>
      </c>
      <c r="B60" s="12">
        <f>SUM(B49)</f>
        <v>21011837.809999999</v>
      </c>
      <c r="G60" s="1"/>
    </row>
    <row r="61" spans="1:7" ht="15" customHeight="1" x14ac:dyDescent="0.3">
      <c r="A61" s="4"/>
      <c r="B61" s="7"/>
      <c r="G61" s="2"/>
    </row>
    <row r="62" spans="1:7" x14ac:dyDescent="0.3">
      <c r="A62" s="4" t="s">
        <v>6</v>
      </c>
      <c r="B62" s="7"/>
    </row>
    <row r="63" spans="1:7" x14ac:dyDescent="0.3">
      <c r="A63" s="9" t="s">
        <v>5</v>
      </c>
      <c r="B63" s="11">
        <v>15000000</v>
      </c>
      <c r="E63" s="6"/>
    </row>
    <row r="64" spans="1:7" ht="28.5" customHeight="1" x14ac:dyDescent="0.3">
      <c r="A64" s="9" t="s">
        <v>50</v>
      </c>
      <c r="B64" s="11">
        <v>4757170</v>
      </c>
      <c r="E64" s="6"/>
    </row>
    <row r="65" spans="1:7" x14ac:dyDescent="0.3">
      <c r="A65" s="9" t="s">
        <v>51</v>
      </c>
      <c r="B65" s="26">
        <v>31750064</v>
      </c>
      <c r="D65" s="10"/>
      <c r="E65" s="6"/>
    </row>
    <row r="66" spans="1:7" ht="0.75" customHeight="1" x14ac:dyDescent="0.3">
      <c r="A66" s="9" t="s">
        <v>4</v>
      </c>
      <c r="B66" s="8"/>
      <c r="E66" s="6"/>
    </row>
    <row r="67" spans="1:7" ht="9.75" customHeight="1" x14ac:dyDescent="0.3">
      <c r="A67" s="9"/>
      <c r="B67" s="27"/>
      <c r="E67" s="6"/>
    </row>
    <row r="68" spans="1:7" x14ac:dyDescent="0.3">
      <c r="A68" s="4" t="s">
        <v>42</v>
      </c>
      <c r="B68" s="7">
        <f>SUM(B63:B66)</f>
        <v>51507234</v>
      </c>
      <c r="E68" s="6"/>
    </row>
    <row r="69" spans="1:7" s="2" customFormat="1" ht="18" thickBot="1" x14ac:dyDescent="0.35">
      <c r="A69" s="4" t="s">
        <v>3</v>
      </c>
      <c r="B69" s="5">
        <f>B68+B60</f>
        <v>72519071.810000002</v>
      </c>
      <c r="D69" s="25"/>
      <c r="E69" s="33"/>
      <c r="F69" s="33"/>
      <c r="G69" s="1"/>
    </row>
    <row r="70" spans="1:7" s="2" customFormat="1" ht="18" thickTop="1" x14ac:dyDescent="0.3">
      <c r="A70" s="4"/>
      <c r="B70" s="3"/>
      <c r="C70" s="25"/>
    </row>
    <row r="71" spans="1:7" x14ac:dyDescent="0.3">
      <c r="A71" s="21"/>
      <c r="B71" s="22"/>
    </row>
    <row r="72" spans="1:7" x14ac:dyDescent="0.3">
      <c r="A72" s="2" t="s">
        <v>2</v>
      </c>
      <c r="B72" s="23" t="s">
        <v>53</v>
      </c>
    </row>
    <row r="73" spans="1:7" x14ac:dyDescent="0.3">
      <c r="A73" s="2" t="s">
        <v>1</v>
      </c>
      <c r="B73" s="23" t="s">
        <v>0</v>
      </c>
    </row>
    <row r="74" spans="1:7" x14ac:dyDescent="0.3">
      <c r="A74" s="2"/>
      <c r="B74" s="24"/>
    </row>
    <row r="75" spans="1:7" ht="16.5" customHeight="1" x14ac:dyDescent="0.3"/>
    <row r="76" spans="1:7" x14ac:dyDescent="0.3">
      <c r="A76" s="40"/>
      <c r="B76" s="40"/>
    </row>
    <row r="77" spans="1:7" x14ac:dyDescent="0.3">
      <c r="A77" s="40"/>
      <c r="B77" s="40"/>
    </row>
    <row r="78" spans="1:7" x14ac:dyDescent="0.3">
      <c r="A78" s="40"/>
      <c r="B78" s="40"/>
    </row>
  </sheetData>
  <mergeCells count="8">
    <mergeCell ref="A76:B76"/>
    <mergeCell ref="A77:B77"/>
    <mergeCell ref="A78:B78"/>
    <mergeCell ref="A1:B1"/>
    <mergeCell ref="A9:B9"/>
    <mergeCell ref="A10:B10"/>
    <mergeCell ref="A11:B11"/>
    <mergeCell ref="A12:B12"/>
  </mergeCells>
  <printOptions horizontalCentered="1"/>
  <pageMargins left="0.39370078740157483" right="0.27559055118110237" top="0.62" bottom="0.74803149606299213" header="0.31496062992125984" footer="0.31496062992125984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9F0E4-A4F8-46D2-9E9E-A46A79863059}">
  <sheetPr>
    <tabColor rgb="FF92D050"/>
  </sheetPr>
  <dimension ref="A1:K78"/>
  <sheetViews>
    <sheetView topLeftCell="A84" zoomScaleNormal="100" workbookViewId="0">
      <selection activeCell="B24" sqref="B24"/>
    </sheetView>
  </sheetViews>
  <sheetFormatPr baseColWidth="10" defaultColWidth="11.42578125" defaultRowHeight="17.25" x14ac:dyDescent="0.3"/>
  <cols>
    <col min="1" max="1" width="56.7109375" style="1" customWidth="1"/>
    <col min="2" max="2" width="23.28515625" style="1" customWidth="1"/>
    <col min="3" max="3" width="18.28515625" style="1" customWidth="1"/>
    <col min="4" max="4" width="17.42578125" style="1" bestFit="1" customWidth="1"/>
    <col min="5" max="5" width="17.5703125" style="1" bestFit="1" customWidth="1"/>
    <col min="6" max="6" width="13.7109375" style="1" bestFit="1" customWidth="1"/>
    <col min="7" max="16384" width="11.42578125" style="1"/>
  </cols>
  <sheetData>
    <row r="1" spans="1:2" hidden="1" x14ac:dyDescent="0.3">
      <c r="A1" s="41" t="s">
        <v>41</v>
      </c>
      <c r="B1" s="41"/>
    </row>
    <row r="2" spans="1:2" x14ac:dyDescent="0.3">
      <c r="A2" s="20"/>
      <c r="B2" s="20"/>
    </row>
    <row r="3" spans="1:2" x14ac:dyDescent="0.3">
      <c r="A3" s="20"/>
      <c r="B3" s="20"/>
    </row>
    <row r="4" spans="1:2" x14ac:dyDescent="0.3">
      <c r="A4" s="20"/>
      <c r="B4" s="20"/>
    </row>
    <row r="5" spans="1:2" x14ac:dyDescent="0.3">
      <c r="A5" s="20"/>
      <c r="B5" s="20"/>
    </row>
    <row r="6" spans="1:2" x14ac:dyDescent="0.3">
      <c r="A6" s="20"/>
      <c r="B6" s="20"/>
    </row>
    <row r="7" spans="1:2" x14ac:dyDescent="0.3">
      <c r="A7" s="20"/>
      <c r="B7" s="20"/>
    </row>
    <row r="8" spans="1:2" x14ac:dyDescent="0.3">
      <c r="A8" s="20"/>
      <c r="B8" s="20"/>
    </row>
    <row r="9" spans="1:2" x14ac:dyDescent="0.3">
      <c r="A9" s="41"/>
      <c r="B9" s="41"/>
    </row>
    <row r="10" spans="1:2" x14ac:dyDescent="0.3">
      <c r="A10" s="42" t="s">
        <v>40</v>
      </c>
      <c r="B10" s="42"/>
    </row>
    <row r="11" spans="1:2" x14ac:dyDescent="0.3">
      <c r="A11" s="42" t="s">
        <v>56</v>
      </c>
      <c r="B11" s="42"/>
    </row>
    <row r="12" spans="1:2" x14ac:dyDescent="0.3">
      <c r="A12" s="42" t="s">
        <v>39</v>
      </c>
      <c r="B12" s="42"/>
    </row>
    <row r="13" spans="1:2" x14ac:dyDescent="0.3">
      <c r="A13" s="34"/>
      <c r="B13" s="34"/>
    </row>
    <row r="14" spans="1:2" ht="18.75" customHeight="1" x14ac:dyDescent="0.3">
      <c r="A14" s="19"/>
      <c r="B14" s="28"/>
    </row>
    <row r="15" spans="1:2" x14ac:dyDescent="0.3">
      <c r="A15" s="18"/>
      <c r="B15" s="31" t="s">
        <v>57</v>
      </c>
    </row>
    <row r="16" spans="1:2" x14ac:dyDescent="0.3">
      <c r="A16" s="4" t="s">
        <v>38</v>
      </c>
      <c r="B16" s="4"/>
    </row>
    <row r="17" spans="1:11" x14ac:dyDescent="0.3">
      <c r="A17" s="4" t="s">
        <v>37</v>
      </c>
      <c r="B17" s="4"/>
    </row>
    <row r="18" spans="1:11" x14ac:dyDescent="0.3">
      <c r="A18" s="9" t="s">
        <v>43</v>
      </c>
      <c r="B18" s="29">
        <v>31229442</v>
      </c>
    </row>
    <row r="19" spans="1:11" ht="17.25" hidden="1" customHeight="1" x14ac:dyDescent="0.3">
      <c r="A19" s="9" t="s">
        <v>36</v>
      </c>
      <c r="B19" s="29"/>
    </row>
    <row r="20" spans="1:11" ht="17.25" hidden="1" customHeight="1" x14ac:dyDescent="0.3">
      <c r="A20" s="9" t="s">
        <v>35</v>
      </c>
      <c r="B20" s="29"/>
    </row>
    <row r="21" spans="1:11" x14ac:dyDescent="0.3">
      <c r="A21" s="9" t="s">
        <v>44</v>
      </c>
      <c r="B21" s="29">
        <v>2398530</v>
      </c>
    </row>
    <row r="22" spans="1:11" customFormat="1" hidden="1" x14ac:dyDescent="0.3">
      <c r="A22" s="9" t="s">
        <v>49</v>
      </c>
      <c r="B22" s="29">
        <v>0</v>
      </c>
      <c r="C22" s="1"/>
      <c r="D22" s="1"/>
      <c r="E22" s="1"/>
      <c r="F22" s="1"/>
      <c r="G22" s="1"/>
      <c r="H22" s="1"/>
      <c r="I22" s="1"/>
      <c r="J22" s="1"/>
      <c r="K22" s="1"/>
    </row>
    <row r="23" spans="1:11" customFormat="1" x14ac:dyDescent="0.3">
      <c r="A23" s="9" t="s">
        <v>45</v>
      </c>
      <c r="B23" s="29">
        <v>7868992</v>
      </c>
      <c r="C23" s="1"/>
      <c r="D23" s="1"/>
      <c r="E23" s="1"/>
      <c r="F23" s="1"/>
      <c r="G23" s="1"/>
      <c r="H23" s="1"/>
      <c r="I23" s="1"/>
      <c r="J23" s="1"/>
      <c r="K23" s="1"/>
    </row>
    <row r="24" spans="1:11" ht="17.25" customHeight="1" x14ac:dyDescent="0.3">
      <c r="A24" s="9" t="s">
        <v>52</v>
      </c>
      <c r="B24" s="29">
        <v>4772397</v>
      </c>
    </row>
    <row r="25" spans="1:11" s="2" customFormat="1" x14ac:dyDescent="0.3">
      <c r="A25" s="4" t="s">
        <v>34</v>
      </c>
      <c r="B25" s="13">
        <f>SUM(B18:B24)</f>
        <v>46269361</v>
      </c>
      <c r="D25" s="25"/>
      <c r="G25" s="1"/>
    </row>
    <row r="26" spans="1:11" x14ac:dyDescent="0.3">
      <c r="A26" s="4"/>
      <c r="B26" s="7"/>
      <c r="G26" s="2"/>
    </row>
    <row r="27" spans="1:11" ht="19.5" customHeight="1" x14ac:dyDescent="0.3">
      <c r="A27" s="4" t="s">
        <v>33</v>
      </c>
      <c r="B27" s="7"/>
    </row>
    <row r="28" spans="1:11" ht="13.5" hidden="1" customHeight="1" x14ac:dyDescent="0.3">
      <c r="A28" s="9" t="s">
        <v>32</v>
      </c>
      <c r="B28" s="8"/>
    </row>
    <row r="29" spans="1:11" ht="12.75" hidden="1" customHeight="1" x14ac:dyDescent="0.3">
      <c r="A29" s="9" t="s">
        <v>31</v>
      </c>
      <c r="B29" s="8"/>
    </row>
    <row r="30" spans="1:11" ht="14.25" hidden="1" customHeight="1" x14ac:dyDescent="0.3">
      <c r="A30" s="9" t="s">
        <v>30</v>
      </c>
      <c r="B30" s="8"/>
    </row>
    <row r="31" spans="1:11" ht="15" hidden="1" customHeight="1" x14ac:dyDescent="0.3">
      <c r="A31" s="9" t="s">
        <v>29</v>
      </c>
      <c r="B31" s="8"/>
    </row>
    <row r="32" spans="1:11" x14ac:dyDescent="0.3">
      <c r="A32" s="9" t="s">
        <v>46</v>
      </c>
      <c r="B32" s="30">
        <v>28103071</v>
      </c>
    </row>
    <row r="33" spans="1:5" x14ac:dyDescent="0.3">
      <c r="A33" s="9" t="s">
        <v>28</v>
      </c>
      <c r="B33" s="14">
        <v>14403</v>
      </c>
    </row>
    <row r="34" spans="1:5" x14ac:dyDescent="0.3">
      <c r="A34" s="4" t="s">
        <v>27</v>
      </c>
      <c r="B34" s="13">
        <f>B32+B33</f>
        <v>28117474</v>
      </c>
    </row>
    <row r="35" spans="1:5" x14ac:dyDescent="0.3">
      <c r="A35" s="4"/>
      <c r="B35" s="7"/>
    </row>
    <row r="36" spans="1:5" ht="18" thickBot="1" x14ac:dyDescent="0.35">
      <c r="A36" s="4" t="s">
        <v>26</v>
      </c>
      <c r="B36" s="17">
        <f>B34+B25</f>
        <v>74386835</v>
      </c>
      <c r="D36" s="32"/>
      <c r="E36" s="10"/>
    </row>
    <row r="37" spans="1:5" ht="18" thickTop="1" x14ac:dyDescent="0.3">
      <c r="A37" s="4"/>
      <c r="B37" s="16"/>
    </row>
    <row r="38" spans="1:5" x14ac:dyDescent="0.3">
      <c r="A38" s="4" t="s">
        <v>25</v>
      </c>
      <c r="B38" s="7"/>
    </row>
    <row r="39" spans="1:5" ht="17.25" hidden="1" customHeight="1" x14ac:dyDescent="0.3">
      <c r="A39" s="9" t="s">
        <v>24</v>
      </c>
      <c r="B39" s="8"/>
    </row>
    <row r="40" spans="1:5" x14ac:dyDescent="0.3">
      <c r="A40" s="9" t="s">
        <v>47</v>
      </c>
      <c r="B40" s="30">
        <v>6706223</v>
      </c>
      <c r="D40" s="32"/>
      <c r="E40" s="10"/>
    </row>
    <row r="41" spans="1:5" ht="17.25" hidden="1" customHeight="1" x14ac:dyDescent="0.3">
      <c r="A41" s="9" t="s">
        <v>23</v>
      </c>
      <c r="B41" s="15"/>
    </row>
    <row r="42" spans="1:5" ht="17.25" hidden="1" customHeight="1" x14ac:dyDescent="0.3">
      <c r="A42" s="9" t="s">
        <v>22</v>
      </c>
      <c r="B42" s="15"/>
    </row>
    <row r="43" spans="1:5" ht="17.25" hidden="1" customHeight="1" x14ac:dyDescent="0.3">
      <c r="A43" s="9" t="s">
        <v>21</v>
      </c>
      <c r="B43" s="15"/>
    </row>
    <row r="44" spans="1:5" ht="17.25" hidden="1" customHeight="1" x14ac:dyDescent="0.3">
      <c r="A44" s="9" t="s">
        <v>20</v>
      </c>
      <c r="B44" s="15"/>
    </row>
    <row r="45" spans="1:5" ht="17.25" hidden="1" customHeight="1" x14ac:dyDescent="0.3">
      <c r="A45" s="9" t="s">
        <v>19</v>
      </c>
      <c r="B45" s="15"/>
    </row>
    <row r="46" spans="1:5" ht="17.25" hidden="1" customHeight="1" x14ac:dyDescent="0.3">
      <c r="A46" s="9" t="s">
        <v>18</v>
      </c>
      <c r="B46" s="15"/>
    </row>
    <row r="47" spans="1:5" ht="17.25" hidden="1" customHeight="1" x14ac:dyDescent="0.3">
      <c r="A47" s="9" t="s">
        <v>17</v>
      </c>
      <c r="B47" s="14">
        <v>0</v>
      </c>
    </row>
    <row r="48" spans="1:5" x14ac:dyDescent="0.3">
      <c r="A48" s="9" t="s">
        <v>48</v>
      </c>
      <c r="B48" s="14">
        <v>14215901</v>
      </c>
    </row>
    <row r="49" spans="1:7" x14ac:dyDescent="0.3">
      <c r="A49" s="4" t="s">
        <v>16</v>
      </c>
      <c r="B49" s="13">
        <f>SUM(B40:B48)</f>
        <v>20922124</v>
      </c>
    </row>
    <row r="50" spans="1:7" x14ac:dyDescent="0.3">
      <c r="A50" s="4"/>
      <c r="B50" s="7"/>
    </row>
    <row r="51" spans="1:7" ht="17.25" hidden="1" customHeight="1" x14ac:dyDescent="0.3">
      <c r="A51" s="4" t="s">
        <v>15</v>
      </c>
      <c r="B51" s="7"/>
    </row>
    <row r="52" spans="1:7" ht="17.25" hidden="1" customHeight="1" x14ac:dyDescent="0.3">
      <c r="A52" s="9" t="s">
        <v>14</v>
      </c>
      <c r="B52" s="8"/>
    </row>
    <row r="53" spans="1:7" ht="17.25" hidden="1" customHeight="1" x14ac:dyDescent="0.3">
      <c r="A53" s="9" t="s">
        <v>13</v>
      </c>
      <c r="B53" s="8"/>
    </row>
    <row r="54" spans="1:7" ht="17.25" hidden="1" customHeight="1" x14ac:dyDescent="0.3">
      <c r="A54" s="9" t="s">
        <v>12</v>
      </c>
      <c r="B54" s="8"/>
    </row>
    <row r="55" spans="1:7" ht="17.25" hidden="1" customHeight="1" x14ac:dyDescent="0.3">
      <c r="A55" s="9" t="s">
        <v>11</v>
      </c>
      <c r="B55" s="8"/>
    </row>
    <row r="56" spans="1:7" ht="17.25" hidden="1" customHeight="1" x14ac:dyDescent="0.3">
      <c r="A56" s="9" t="s">
        <v>10</v>
      </c>
      <c r="B56" s="8"/>
    </row>
    <row r="57" spans="1:7" ht="17.25" hidden="1" customHeight="1" x14ac:dyDescent="0.3">
      <c r="A57" s="9" t="s">
        <v>9</v>
      </c>
      <c r="B57" s="8"/>
    </row>
    <row r="58" spans="1:7" ht="17.25" hidden="1" customHeight="1" x14ac:dyDescent="0.3">
      <c r="A58" s="4" t="s">
        <v>8</v>
      </c>
      <c r="B58" s="7"/>
    </row>
    <row r="59" spans="1:7" ht="10.5" hidden="1" customHeight="1" x14ac:dyDescent="0.3">
      <c r="A59" s="4"/>
      <c r="B59" s="7"/>
    </row>
    <row r="60" spans="1:7" s="2" customFormat="1" x14ac:dyDescent="0.3">
      <c r="A60" s="4" t="s">
        <v>7</v>
      </c>
      <c r="B60" s="12">
        <f>SUM(B49)</f>
        <v>20922124</v>
      </c>
      <c r="G60" s="1"/>
    </row>
    <row r="61" spans="1:7" ht="15" customHeight="1" x14ac:dyDescent="0.3">
      <c r="A61" s="4"/>
      <c r="B61" s="7"/>
      <c r="G61" s="2"/>
    </row>
    <row r="62" spans="1:7" x14ac:dyDescent="0.3">
      <c r="A62" s="4" t="s">
        <v>6</v>
      </c>
      <c r="B62" s="7"/>
    </row>
    <row r="63" spans="1:7" x14ac:dyDescent="0.3">
      <c r="A63" s="9" t="s">
        <v>5</v>
      </c>
      <c r="B63" s="11">
        <v>15000000</v>
      </c>
      <c r="E63" s="6"/>
    </row>
    <row r="64" spans="1:7" ht="28.5" customHeight="1" x14ac:dyDescent="0.3">
      <c r="A64" s="9" t="s">
        <v>50</v>
      </c>
      <c r="B64" s="11">
        <v>6714647</v>
      </c>
      <c r="E64" s="6"/>
    </row>
    <row r="65" spans="1:7" x14ac:dyDescent="0.3">
      <c r="A65" s="9" t="s">
        <v>51</v>
      </c>
      <c r="B65" s="26">
        <v>31750064</v>
      </c>
      <c r="D65" s="10"/>
      <c r="E65" s="6"/>
    </row>
    <row r="66" spans="1:7" ht="0.75" customHeight="1" x14ac:dyDescent="0.3">
      <c r="A66" s="9" t="s">
        <v>4</v>
      </c>
      <c r="B66" s="8"/>
      <c r="E66" s="6"/>
    </row>
    <row r="67" spans="1:7" ht="9.75" customHeight="1" x14ac:dyDescent="0.3">
      <c r="A67" s="9"/>
      <c r="B67" s="27"/>
      <c r="E67" s="6"/>
    </row>
    <row r="68" spans="1:7" x14ac:dyDescent="0.3">
      <c r="A68" s="4" t="s">
        <v>42</v>
      </c>
      <c r="B68" s="7">
        <f>SUM(B63:B66)</f>
        <v>53464711</v>
      </c>
      <c r="E68" s="6"/>
    </row>
    <row r="69" spans="1:7" s="2" customFormat="1" ht="18" thickBot="1" x14ac:dyDescent="0.35">
      <c r="A69" s="4" t="s">
        <v>3</v>
      </c>
      <c r="B69" s="5">
        <f>B68+B60</f>
        <v>74386835</v>
      </c>
      <c r="D69" s="25"/>
      <c r="E69" s="33"/>
      <c r="F69" s="33"/>
      <c r="G69" s="1"/>
    </row>
    <row r="70" spans="1:7" s="2" customFormat="1" ht="18" thickTop="1" x14ac:dyDescent="0.3">
      <c r="A70" s="4"/>
      <c r="B70" s="3"/>
      <c r="C70" s="25"/>
    </row>
    <row r="71" spans="1:7" x14ac:dyDescent="0.3">
      <c r="A71" s="21"/>
      <c r="B71" s="22"/>
      <c r="D71" s="10"/>
    </row>
    <row r="72" spans="1:7" x14ac:dyDescent="0.3">
      <c r="A72" s="23" t="s">
        <v>58</v>
      </c>
      <c r="B72" s="35"/>
    </row>
    <row r="73" spans="1:7" x14ac:dyDescent="0.3">
      <c r="A73" s="35" t="s">
        <v>59</v>
      </c>
      <c r="B73" s="35"/>
    </row>
    <row r="74" spans="1:7" x14ac:dyDescent="0.3">
      <c r="A74" s="2"/>
      <c r="B74" s="24"/>
    </row>
    <row r="75" spans="1:7" ht="16.5" customHeight="1" x14ac:dyDescent="0.3"/>
    <row r="76" spans="1:7" x14ac:dyDescent="0.3">
      <c r="A76" s="40"/>
      <c r="B76" s="40"/>
    </row>
    <row r="77" spans="1:7" x14ac:dyDescent="0.3">
      <c r="A77" s="40"/>
      <c r="B77" s="40"/>
    </row>
    <row r="78" spans="1:7" x14ac:dyDescent="0.3">
      <c r="A78" s="40"/>
      <c r="B78" s="40"/>
    </row>
  </sheetData>
  <mergeCells count="8">
    <mergeCell ref="A77:B77"/>
    <mergeCell ref="A78:B78"/>
    <mergeCell ref="A1:B1"/>
    <mergeCell ref="A9:B9"/>
    <mergeCell ref="A10:B10"/>
    <mergeCell ref="A11:B11"/>
    <mergeCell ref="A12:B12"/>
    <mergeCell ref="A76:B76"/>
  </mergeCells>
  <printOptions horizontalCentered="1"/>
  <pageMargins left="0.39370078740157483" right="0.27559055118110237" top="0.62" bottom="0.74803149606299213" header="0.31496062992125984" footer="0.31496062992125984"/>
  <pageSetup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6B3CB-01C2-49EA-AC92-0AFBB8174EEF}">
  <sheetPr>
    <tabColor rgb="FF92D050"/>
  </sheetPr>
  <dimension ref="A1:K78"/>
  <sheetViews>
    <sheetView topLeftCell="A34" zoomScaleNormal="100" workbookViewId="0">
      <selection activeCell="C71" sqref="C71"/>
    </sheetView>
  </sheetViews>
  <sheetFormatPr baseColWidth="10" defaultColWidth="11.42578125" defaultRowHeight="17.25" x14ac:dyDescent="0.3"/>
  <cols>
    <col min="1" max="1" width="56.7109375" style="1" customWidth="1"/>
    <col min="2" max="2" width="23.28515625" style="1" customWidth="1"/>
    <col min="3" max="3" width="18.28515625" style="1" customWidth="1"/>
    <col min="4" max="4" width="17.42578125" style="1" bestFit="1" customWidth="1"/>
    <col min="5" max="5" width="17.5703125" style="1" bestFit="1" customWidth="1"/>
    <col min="6" max="6" width="13.7109375" style="1" bestFit="1" customWidth="1"/>
    <col min="7" max="16384" width="11.42578125" style="1"/>
  </cols>
  <sheetData>
    <row r="1" spans="1:2" hidden="1" x14ac:dyDescent="0.3">
      <c r="A1" s="41" t="s">
        <v>41</v>
      </c>
      <c r="B1" s="41"/>
    </row>
    <row r="2" spans="1:2" x14ac:dyDescent="0.3">
      <c r="A2" s="20"/>
      <c r="B2" s="20"/>
    </row>
    <row r="3" spans="1:2" x14ac:dyDescent="0.3">
      <c r="A3" s="20"/>
      <c r="B3" s="20"/>
    </row>
    <row r="4" spans="1:2" x14ac:dyDescent="0.3">
      <c r="A4" s="20"/>
      <c r="B4" s="20"/>
    </row>
    <row r="5" spans="1:2" x14ac:dyDescent="0.3">
      <c r="A5" s="20"/>
      <c r="B5" s="20"/>
    </row>
    <row r="6" spans="1:2" x14ac:dyDescent="0.3">
      <c r="A6" s="20"/>
      <c r="B6" s="20"/>
    </row>
    <row r="7" spans="1:2" x14ac:dyDescent="0.3">
      <c r="A7" s="20"/>
      <c r="B7" s="20"/>
    </row>
    <row r="8" spans="1:2" x14ac:dyDescent="0.3">
      <c r="A8" s="20"/>
      <c r="B8" s="20"/>
    </row>
    <row r="9" spans="1:2" x14ac:dyDescent="0.3">
      <c r="A9" s="41"/>
      <c r="B9" s="41"/>
    </row>
    <row r="10" spans="1:2" x14ac:dyDescent="0.3">
      <c r="A10" s="42" t="s">
        <v>40</v>
      </c>
      <c r="B10" s="42"/>
    </row>
    <row r="11" spans="1:2" x14ac:dyDescent="0.3">
      <c r="A11" s="42" t="s">
        <v>60</v>
      </c>
      <c r="B11" s="42"/>
    </row>
    <row r="12" spans="1:2" x14ac:dyDescent="0.3">
      <c r="A12" s="42" t="s">
        <v>39</v>
      </c>
      <c r="B12" s="42"/>
    </row>
    <row r="13" spans="1:2" x14ac:dyDescent="0.3">
      <c r="A13" s="34"/>
      <c r="B13" s="34"/>
    </row>
    <row r="14" spans="1:2" ht="18.75" customHeight="1" x14ac:dyDescent="0.3">
      <c r="A14" s="19"/>
      <c r="B14" s="28"/>
    </row>
    <row r="15" spans="1:2" x14ac:dyDescent="0.3">
      <c r="A15" s="18"/>
      <c r="B15" s="31" t="s">
        <v>61</v>
      </c>
    </row>
    <row r="16" spans="1:2" x14ac:dyDescent="0.3">
      <c r="A16" s="4" t="s">
        <v>38</v>
      </c>
      <c r="B16" s="4"/>
    </row>
    <row r="17" spans="1:11" x14ac:dyDescent="0.3">
      <c r="A17" s="4" t="s">
        <v>37</v>
      </c>
      <c r="B17" s="4"/>
    </row>
    <row r="18" spans="1:11" x14ac:dyDescent="0.3">
      <c r="A18" s="9" t="s">
        <v>43</v>
      </c>
      <c r="B18" s="38">
        <v>33300880</v>
      </c>
    </row>
    <row r="19" spans="1:11" ht="17.25" hidden="1" customHeight="1" x14ac:dyDescent="0.3">
      <c r="A19" s="9" t="s">
        <v>36</v>
      </c>
      <c r="B19" s="29"/>
    </row>
    <row r="20" spans="1:11" ht="17.25" hidden="1" customHeight="1" x14ac:dyDescent="0.3">
      <c r="A20" s="9" t="s">
        <v>35</v>
      </c>
      <c r="B20" s="29"/>
    </row>
    <row r="21" spans="1:11" x14ac:dyDescent="0.3">
      <c r="A21" s="9" t="s">
        <v>44</v>
      </c>
      <c r="B21" s="38">
        <f>1324226+15+1628267</f>
        <v>2952508</v>
      </c>
    </row>
    <row r="22" spans="1:11" customFormat="1" hidden="1" x14ac:dyDescent="0.3">
      <c r="A22" s="9" t="s">
        <v>49</v>
      </c>
      <c r="B22" s="29"/>
      <c r="C22" s="1"/>
      <c r="D22" s="1"/>
      <c r="E22" s="1"/>
      <c r="F22" s="1"/>
      <c r="G22" s="1"/>
      <c r="H22" s="1"/>
      <c r="I22" s="1"/>
      <c r="J22" s="1"/>
      <c r="K22" s="1"/>
    </row>
    <row r="23" spans="1:11" customFormat="1" x14ac:dyDescent="0.3">
      <c r="A23" s="9" t="s">
        <v>45</v>
      </c>
      <c r="B23" s="38">
        <f>416456+785970+3182277+803030+287093+1249794+286968+1451330</f>
        <v>8462918</v>
      </c>
      <c r="C23" s="1"/>
      <c r="D23" s="1"/>
      <c r="E23" s="1"/>
      <c r="F23" s="1"/>
      <c r="G23" s="1"/>
      <c r="H23" s="1"/>
      <c r="I23" s="1"/>
      <c r="J23" s="1"/>
      <c r="K23" s="1"/>
    </row>
    <row r="24" spans="1:11" ht="17.25" customHeight="1" x14ac:dyDescent="0.3">
      <c r="A24" s="9" t="s">
        <v>52</v>
      </c>
      <c r="B24" s="29">
        <v>5658368</v>
      </c>
    </row>
    <row r="25" spans="1:11" s="2" customFormat="1" x14ac:dyDescent="0.3">
      <c r="A25" s="4" t="s">
        <v>34</v>
      </c>
      <c r="B25" s="13">
        <f>SUM(B18:B24)</f>
        <v>50374674</v>
      </c>
      <c r="D25" s="25"/>
      <c r="G25" s="1"/>
    </row>
    <row r="26" spans="1:11" x14ac:dyDescent="0.3">
      <c r="A26" s="4"/>
      <c r="B26" s="7"/>
      <c r="G26" s="2"/>
    </row>
    <row r="27" spans="1:11" ht="19.5" customHeight="1" x14ac:dyDescent="0.3">
      <c r="A27" s="4" t="s">
        <v>33</v>
      </c>
      <c r="B27" s="7"/>
    </row>
    <row r="28" spans="1:11" ht="13.5" hidden="1" customHeight="1" x14ac:dyDescent="0.3">
      <c r="A28" s="9" t="s">
        <v>32</v>
      </c>
      <c r="B28" s="8"/>
    </row>
    <row r="29" spans="1:11" ht="12.75" hidden="1" customHeight="1" x14ac:dyDescent="0.3">
      <c r="A29" s="9" t="s">
        <v>31</v>
      </c>
      <c r="B29" s="8"/>
    </row>
    <row r="30" spans="1:11" ht="14.25" hidden="1" customHeight="1" x14ac:dyDescent="0.3">
      <c r="A30" s="9" t="s">
        <v>30</v>
      </c>
      <c r="B30" s="8"/>
    </row>
    <row r="31" spans="1:11" ht="15" hidden="1" customHeight="1" x14ac:dyDescent="0.3">
      <c r="A31" s="9" t="s">
        <v>29</v>
      </c>
      <c r="B31" s="8"/>
    </row>
    <row r="32" spans="1:11" x14ac:dyDescent="0.3">
      <c r="A32" s="9" t="s">
        <v>46</v>
      </c>
      <c r="B32" s="30">
        <v>29768343</v>
      </c>
    </row>
    <row r="33" spans="1:5" x14ac:dyDescent="0.3">
      <c r="A33" s="9" t="s">
        <v>28</v>
      </c>
      <c r="B33" s="14">
        <v>912358</v>
      </c>
    </row>
    <row r="34" spans="1:5" x14ac:dyDescent="0.3">
      <c r="A34" s="4" t="s">
        <v>27</v>
      </c>
      <c r="B34" s="13">
        <f>B32+B33</f>
        <v>30680701</v>
      </c>
    </row>
    <row r="35" spans="1:5" x14ac:dyDescent="0.3">
      <c r="A35" s="4"/>
      <c r="B35" s="7"/>
    </row>
    <row r="36" spans="1:5" ht="18" thickBot="1" x14ac:dyDescent="0.35">
      <c r="A36" s="4" t="s">
        <v>26</v>
      </c>
      <c r="B36" s="17">
        <f>B34+B25</f>
        <v>81055375</v>
      </c>
      <c r="D36" s="32"/>
      <c r="E36" s="10"/>
    </row>
    <row r="37" spans="1:5" ht="18" thickTop="1" x14ac:dyDescent="0.3">
      <c r="A37" s="4"/>
      <c r="B37" s="16"/>
    </row>
    <row r="38" spans="1:5" x14ac:dyDescent="0.3">
      <c r="A38" s="4" t="s">
        <v>25</v>
      </c>
      <c r="B38" s="7"/>
    </row>
    <row r="39" spans="1:5" ht="17.25" hidden="1" customHeight="1" x14ac:dyDescent="0.3">
      <c r="A39" s="9" t="s">
        <v>24</v>
      </c>
      <c r="B39" s="8"/>
    </row>
    <row r="40" spans="1:5" x14ac:dyDescent="0.3">
      <c r="A40" s="9" t="s">
        <v>47</v>
      </c>
      <c r="B40" s="30">
        <f>9893562+780346+1477762+112225+11361078-885789</f>
        <v>22739184</v>
      </c>
      <c r="D40" s="32"/>
      <c r="E40" s="10"/>
    </row>
    <row r="41" spans="1:5" ht="17.25" hidden="1" customHeight="1" x14ac:dyDescent="0.3">
      <c r="A41" s="9" t="s">
        <v>23</v>
      </c>
      <c r="B41" s="15"/>
    </row>
    <row r="42" spans="1:5" ht="17.25" hidden="1" customHeight="1" x14ac:dyDescent="0.3">
      <c r="A42" s="9" t="s">
        <v>22</v>
      </c>
      <c r="B42" s="15"/>
    </row>
    <row r="43" spans="1:5" ht="17.25" hidden="1" customHeight="1" x14ac:dyDescent="0.3">
      <c r="A43" s="9" t="s">
        <v>21</v>
      </c>
      <c r="B43" s="15"/>
    </row>
    <row r="44" spans="1:5" ht="17.25" hidden="1" customHeight="1" x14ac:dyDescent="0.3">
      <c r="A44" s="9" t="s">
        <v>20</v>
      </c>
      <c r="B44" s="15"/>
    </row>
    <row r="45" spans="1:5" ht="17.25" hidden="1" customHeight="1" x14ac:dyDescent="0.3">
      <c r="A45" s="9" t="s">
        <v>19</v>
      </c>
      <c r="B45" s="15"/>
    </row>
    <row r="46" spans="1:5" ht="17.25" hidden="1" customHeight="1" x14ac:dyDescent="0.3">
      <c r="A46" s="9" t="s">
        <v>18</v>
      </c>
      <c r="B46" s="15"/>
    </row>
    <row r="47" spans="1:5" ht="17.25" hidden="1" customHeight="1" x14ac:dyDescent="0.3">
      <c r="A47" s="9" t="s">
        <v>17</v>
      </c>
      <c r="B47" s="14"/>
    </row>
    <row r="48" spans="1:5" x14ac:dyDescent="0.3">
      <c r="A48" s="9" t="s">
        <v>48</v>
      </c>
      <c r="B48" s="14">
        <f>365734+156207</f>
        <v>521941</v>
      </c>
    </row>
    <row r="49" spans="1:7" x14ac:dyDescent="0.3">
      <c r="A49" s="4" t="s">
        <v>16</v>
      </c>
      <c r="B49" s="13">
        <f>SUM(B40:B48)</f>
        <v>23261125</v>
      </c>
    </row>
    <row r="50" spans="1:7" x14ac:dyDescent="0.3">
      <c r="A50" s="4"/>
      <c r="B50" s="7"/>
    </row>
    <row r="51" spans="1:7" ht="17.25" hidden="1" customHeight="1" x14ac:dyDescent="0.3">
      <c r="A51" s="4" t="s">
        <v>15</v>
      </c>
      <c r="B51" s="7"/>
    </row>
    <row r="52" spans="1:7" ht="17.25" hidden="1" customHeight="1" x14ac:dyDescent="0.3">
      <c r="A52" s="9" t="s">
        <v>14</v>
      </c>
      <c r="B52" s="8"/>
    </row>
    <row r="53" spans="1:7" ht="17.25" hidden="1" customHeight="1" x14ac:dyDescent="0.3">
      <c r="A53" s="9" t="s">
        <v>13</v>
      </c>
      <c r="B53" s="8"/>
    </row>
    <row r="54" spans="1:7" ht="17.25" hidden="1" customHeight="1" x14ac:dyDescent="0.3">
      <c r="A54" s="9" t="s">
        <v>12</v>
      </c>
      <c r="B54" s="8"/>
    </row>
    <row r="55" spans="1:7" ht="17.25" hidden="1" customHeight="1" x14ac:dyDescent="0.3">
      <c r="A55" s="9" t="s">
        <v>11</v>
      </c>
      <c r="B55" s="8"/>
    </row>
    <row r="56" spans="1:7" ht="17.25" hidden="1" customHeight="1" x14ac:dyDescent="0.3">
      <c r="A56" s="9" t="s">
        <v>10</v>
      </c>
      <c r="B56" s="8"/>
    </row>
    <row r="57" spans="1:7" ht="17.25" hidden="1" customHeight="1" x14ac:dyDescent="0.3">
      <c r="A57" s="9" t="s">
        <v>9</v>
      </c>
      <c r="B57" s="8"/>
    </row>
    <row r="58" spans="1:7" ht="17.25" hidden="1" customHeight="1" x14ac:dyDescent="0.3">
      <c r="A58" s="4" t="s">
        <v>8</v>
      </c>
      <c r="B58" s="7"/>
    </row>
    <row r="59" spans="1:7" ht="10.5" hidden="1" customHeight="1" x14ac:dyDescent="0.3">
      <c r="A59" s="4"/>
      <c r="B59" s="7"/>
    </row>
    <row r="60" spans="1:7" s="2" customFormat="1" x14ac:dyDescent="0.3">
      <c r="A60" s="4" t="s">
        <v>7</v>
      </c>
      <c r="B60" s="12">
        <f>SUM(B49)</f>
        <v>23261125</v>
      </c>
      <c r="G60" s="1"/>
    </row>
    <row r="61" spans="1:7" ht="15" customHeight="1" x14ac:dyDescent="0.3">
      <c r="A61" s="4"/>
      <c r="B61" s="7"/>
      <c r="G61" s="2"/>
    </row>
    <row r="62" spans="1:7" x14ac:dyDescent="0.3">
      <c r="A62" s="4" t="s">
        <v>6</v>
      </c>
      <c r="B62" s="7"/>
    </row>
    <row r="63" spans="1:7" x14ac:dyDescent="0.3">
      <c r="A63" s="9" t="s">
        <v>5</v>
      </c>
      <c r="B63" s="11">
        <v>15000000</v>
      </c>
      <c r="E63" s="6"/>
    </row>
    <row r="64" spans="1:7" ht="28.5" customHeight="1" x14ac:dyDescent="0.3">
      <c r="A64" s="9" t="s">
        <v>50</v>
      </c>
      <c r="B64" s="11">
        <v>11044186</v>
      </c>
      <c r="C64" s="37"/>
      <c r="E64" s="6"/>
    </row>
    <row r="65" spans="1:7" x14ac:dyDescent="0.3">
      <c r="A65" s="9" t="s">
        <v>51</v>
      </c>
      <c r="B65" s="26">
        <v>31750064</v>
      </c>
      <c r="D65" s="10"/>
      <c r="E65" s="6"/>
    </row>
    <row r="66" spans="1:7" ht="0.75" customHeight="1" x14ac:dyDescent="0.3">
      <c r="A66" s="9" t="s">
        <v>4</v>
      </c>
      <c r="B66" s="8"/>
      <c r="E66" s="6"/>
    </row>
    <row r="67" spans="1:7" ht="9.75" customHeight="1" x14ac:dyDescent="0.3">
      <c r="A67" s="9"/>
      <c r="B67" s="27"/>
      <c r="E67" s="6"/>
    </row>
    <row r="68" spans="1:7" x14ac:dyDescent="0.3">
      <c r="A68" s="4" t="s">
        <v>42</v>
      </c>
      <c r="B68" s="7">
        <f>SUM(B63:B66)</f>
        <v>57794250</v>
      </c>
      <c r="E68" s="6"/>
    </row>
    <row r="69" spans="1:7" s="2" customFormat="1" ht="18" thickBot="1" x14ac:dyDescent="0.35">
      <c r="A69" s="4" t="s">
        <v>3</v>
      </c>
      <c r="B69" s="5">
        <f>B68+B60</f>
        <v>81055375</v>
      </c>
      <c r="D69" s="25"/>
      <c r="E69" s="33"/>
      <c r="F69" s="33"/>
      <c r="G69" s="1"/>
    </row>
    <row r="70" spans="1:7" s="2" customFormat="1" ht="18" thickTop="1" x14ac:dyDescent="0.3">
      <c r="A70" s="4"/>
      <c r="B70" s="36"/>
      <c r="C70" s="25"/>
    </row>
    <row r="71" spans="1:7" x14ac:dyDescent="0.3">
      <c r="A71" s="21"/>
      <c r="B71" s="22">
        <f>+B36-B69</f>
        <v>0</v>
      </c>
      <c r="D71" s="10"/>
    </row>
    <row r="72" spans="1:7" x14ac:dyDescent="0.3">
      <c r="A72" s="23" t="s">
        <v>58</v>
      </c>
      <c r="B72" s="35"/>
    </row>
    <row r="73" spans="1:7" x14ac:dyDescent="0.3">
      <c r="A73" s="35" t="s">
        <v>59</v>
      </c>
      <c r="B73" s="35"/>
    </row>
    <row r="74" spans="1:7" x14ac:dyDescent="0.3">
      <c r="A74" s="2"/>
      <c r="B74" s="24"/>
    </row>
    <row r="75" spans="1:7" ht="16.5" customHeight="1" x14ac:dyDescent="0.3"/>
    <row r="76" spans="1:7" x14ac:dyDescent="0.3">
      <c r="A76" s="40"/>
      <c r="B76" s="40"/>
    </row>
    <row r="77" spans="1:7" x14ac:dyDescent="0.3">
      <c r="A77" s="40"/>
      <c r="B77" s="40"/>
    </row>
    <row r="78" spans="1:7" x14ac:dyDescent="0.3">
      <c r="A78" s="40"/>
      <c r="B78" s="40"/>
    </row>
  </sheetData>
  <mergeCells count="8">
    <mergeCell ref="A77:B77"/>
    <mergeCell ref="A78:B78"/>
    <mergeCell ref="A1:B1"/>
    <mergeCell ref="A9:B9"/>
    <mergeCell ref="A10:B10"/>
    <mergeCell ref="A11:B11"/>
    <mergeCell ref="A12:B12"/>
    <mergeCell ref="A76:B76"/>
  </mergeCells>
  <printOptions horizontalCentered="1"/>
  <pageMargins left="0.39370078740157483" right="0.27559055118110237" top="0.62" bottom="0.74803149606299213" header="0.31496062992125984" footer="0.31496062992125984"/>
  <pageSetup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A70B5-8191-4EAD-AC81-CA33D3AFCA6D}">
  <sheetPr>
    <tabColor rgb="FF92D050"/>
  </sheetPr>
  <dimension ref="A1:K78"/>
  <sheetViews>
    <sheetView topLeftCell="A18" zoomScaleNormal="100" workbookViewId="0">
      <selection activeCell="C71" sqref="C71"/>
    </sheetView>
  </sheetViews>
  <sheetFormatPr baseColWidth="10" defaultColWidth="11.42578125" defaultRowHeight="17.25" x14ac:dyDescent="0.3"/>
  <cols>
    <col min="1" max="1" width="56.7109375" style="1" customWidth="1"/>
    <col min="2" max="2" width="23.28515625" style="1" customWidth="1"/>
    <col min="3" max="3" width="18.28515625" style="1" customWidth="1"/>
    <col min="4" max="4" width="17.42578125" style="1" bestFit="1" customWidth="1"/>
    <col min="5" max="5" width="17.5703125" style="1" bestFit="1" customWidth="1"/>
    <col min="6" max="6" width="13.7109375" style="1" bestFit="1" customWidth="1"/>
    <col min="7" max="16384" width="11.42578125" style="1"/>
  </cols>
  <sheetData>
    <row r="1" spans="1:2" hidden="1" x14ac:dyDescent="0.3">
      <c r="A1" s="41" t="s">
        <v>41</v>
      </c>
      <c r="B1" s="41"/>
    </row>
    <row r="2" spans="1:2" x14ac:dyDescent="0.3">
      <c r="A2" s="20"/>
      <c r="B2" s="20"/>
    </row>
    <row r="3" spans="1:2" x14ac:dyDescent="0.3">
      <c r="A3" s="20"/>
      <c r="B3" s="20"/>
    </row>
    <row r="4" spans="1:2" x14ac:dyDescent="0.3">
      <c r="A4" s="20"/>
      <c r="B4" s="20"/>
    </row>
    <row r="5" spans="1:2" x14ac:dyDescent="0.3">
      <c r="A5" s="20"/>
      <c r="B5" s="20"/>
    </row>
    <row r="6" spans="1:2" x14ac:dyDescent="0.3">
      <c r="A6" s="20"/>
      <c r="B6" s="20"/>
    </row>
    <row r="7" spans="1:2" x14ac:dyDescent="0.3">
      <c r="A7" s="20"/>
      <c r="B7" s="20"/>
    </row>
    <row r="8" spans="1:2" x14ac:dyDescent="0.3">
      <c r="A8" s="20"/>
      <c r="B8" s="20"/>
    </row>
    <row r="9" spans="1:2" x14ac:dyDescent="0.3">
      <c r="A9" s="41"/>
      <c r="B9" s="41"/>
    </row>
    <row r="10" spans="1:2" x14ac:dyDescent="0.3">
      <c r="A10" s="42" t="s">
        <v>40</v>
      </c>
      <c r="B10" s="42"/>
    </row>
    <row r="11" spans="1:2" x14ac:dyDescent="0.3">
      <c r="A11" s="42" t="s">
        <v>62</v>
      </c>
      <c r="B11" s="42"/>
    </row>
    <row r="12" spans="1:2" x14ac:dyDescent="0.3">
      <c r="A12" s="42" t="s">
        <v>39</v>
      </c>
      <c r="B12" s="42"/>
    </row>
    <row r="13" spans="1:2" x14ac:dyDescent="0.3">
      <c r="A13" s="34"/>
      <c r="B13" s="34"/>
    </row>
    <row r="14" spans="1:2" ht="18.75" customHeight="1" x14ac:dyDescent="0.3">
      <c r="A14" s="19"/>
      <c r="B14" s="28"/>
    </row>
    <row r="15" spans="1:2" x14ac:dyDescent="0.3">
      <c r="A15" s="18"/>
      <c r="B15" s="31" t="s">
        <v>63</v>
      </c>
    </row>
    <row r="16" spans="1:2" x14ac:dyDescent="0.3">
      <c r="A16" s="4" t="s">
        <v>38</v>
      </c>
      <c r="B16" s="4"/>
    </row>
    <row r="17" spans="1:11" x14ac:dyDescent="0.3">
      <c r="A17" s="4" t="s">
        <v>37</v>
      </c>
      <c r="B17" s="4"/>
    </row>
    <row r="18" spans="1:11" x14ac:dyDescent="0.3">
      <c r="A18" s="9" t="s">
        <v>43</v>
      </c>
      <c r="B18" s="38">
        <v>30513285</v>
      </c>
    </row>
    <row r="19" spans="1:11" ht="17.25" hidden="1" customHeight="1" x14ac:dyDescent="0.3">
      <c r="A19" s="9" t="s">
        <v>36</v>
      </c>
      <c r="B19" s="29"/>
    </row>
    <row r="20" spans="1:11" ht="17.25" hidden="1" customHeight="1" x14ac:dyDescent="0.3">
      <c r="A20" s="9" t="s">
        <v>35</v>
      </c>
      <c r="B20" s="29"/>
    </row>
    <row r="21" spans="1:11" x14ac:dyDescent="0.3">
      <c r="A21" s="9" t="s">
        <v>44</v>
      </c>
      <c r="B21" s="38">
        <v>9736271</v>
      </c>
    </row>
    <row r="22" spans="1:11" customFormat="1" hidden="1" x14ac:dyDescent="0.3">
      <c r="A22" s="9" t="s">
        <v>49</v>
      </c>
      <c r="B22" s="29"/>
      <c r="C22" s="1"/>
      <c r="D22" s="1"/>
      <c r="E22" s="1"/>
      <c r="F22" s="1"/>
      <c r="G22" s="1"/>
      <c r="H22" s="1"/>
      <c r="I22" s="1"/>
      <c r="J22" s="1"/>
      <c r="K22" s="1"/>
    </row>
    <row r="23" spans="1:11" customFormat="1" x14ac:dyDescent="0.3">
      <c r="A23" s="9" t="s">
        <v>45</v>
      </c>
      <c r="B23" s="38">
        <f>7258938+1626294</f>
        <v>8885232</v>
      </c>
      <c r="C23" s="1"/>
      <c r="D23" s="1"/>
      <c r="E23" s="1"/>
      <c r="F23" s="1"/>
      <c r="G23" s="1"/>
      <c r="H23" s="1"/>
      <c r="I23" s="1"/>
      <c r="J23" s="1"/>
      <c r="K23" s="1"/>
    </row>
    <row r="24" spans="1:11" ht="17.25" customHeight="1" x14ac:dyDescent="0.3">
      <c r="A24" s="9" t="s">
        <v>52</v>
      </c>
      <c r="B24" s="39"/>
    </row>
    <row r="25" spans="1:11" s="2" customFormat="1" x14ac:dyDescent="0.3">
      <c r="A25" s="4" t="s">
        <v>34</v>
      </c>
      <c r="B25" s="13">
        <f>SUM(B18:B24)</f>
        <v>49134788</v>
      </c>
      <c r="D25" s="25"/>
      <c r="G25" s="1"/>
    </row>
    <row r="26" spans="1:11" x14ac:dyDescent="0.3">
      <c r="A26" s="4"/>
      <c r="B26" s="7"/>
      <c r="G26" s="2"/>
    </row>
    <row r="27" spans="1:11" ht="19.5" customHeight="1" x14ac:dyDescent="0.3">
      <c r="A27" s="4" t="s">
        <v>33</v>
      </c>
      <c r="B27" s="7"/>
    </row>
    <row r="28" spans="1:11" ht="13.5" hidden="1" customHeight="1" x14ac:dyDescent="0.3">
      <c r="A28" s="9" t="s">
        <v>32</v>
      </c>
      <c r="B28" s="8"/>
    </row>
    <row r="29" spans="1:11" ht="12.75" hidden="1" customHeight="1" x14ac:dyDescent="0.3">
      <c r="A29" s="9" t="s">
        <v>31</v>
      </c>
      <c r="B29" s="8"/>
    </row>
    <row r="30" spans="1:11" ht="14.25" hidden="1" customHeight="1" x14ac:dyDescent="0.3">
      <c r="A30" s="9" t="s">
        <v>30</v>
      </c>
      <c r="B30" s="8"/>
    </row>
    <row r="31" spans="1:11" ht="15" hidden="1" customHeight="1" x14ac:dyDescent="0.3">
      <c r="A31" s="9" t="s">
        <v>29</v>
      </c>
      <c r="B31" s="8"/>
    </row>
    <row r="32" spans="1:11" x14ac:dyDescent="0.3">
      <c r="A32" s="9" t="s">
        <v>46</v>
      </c>
      <c r="B32" s="30">
        <v>29365931</v>
      </c>
    </row>
    <row r="33" spans="1:5" x14ac:dyDescent="0.3">
      <c r="A33" s="9" t="s">
        <v>28</v>
      </c>
      <c r="B33" s="14">
        <v>912358</v>
      </c>
    </row>
    <row r="34" spans="1:5" x14ac:dyDescent="0.3">
      <c r="A34" s="4" t="s">
        <v>27</v>
      </c>
      <c r="B34" s="13">
        <f>B32+B33</f>
        <v>30278289</v>
      </c>
    </row>
    <row r="35" spans="1:5" x14ac:dyDescent="0.3">
      <c r="A35" s="4"/>
      <c r="B35" s="7"/>
    </row>
    <row r="36" spans="1:5" ht="18" thickBot="1" x14ac:dyDescent="0.35">
      <c r="A36" s="4" t="s">
        <v>26</v>
      </c>
      <c r="B36" s="17">
        <f>B34+B25</f>
        <v>79413077</v>
      </c>
      <c r="D36" s="32"/>
      <c r="E36" s="10"/>
    </row>
    <row r="37" spans="1:5" ht="18" thickTop="1" x14ac:dyDescent="0.3">
      <c r="A37" s="4"/>
      <c r="B37" s="16"/>
    </row>
    <row r="38" spans="1:5" x14ac:dyDescent="0.3">
      <c r="A38" s="4" t="s">
        <v>25</v>
      </c>
      <c r="B38" s="7"/>
    </row>
    <row r="39" spans="1:5" ht="17.25" hidden="1" customHeight="1" x14ac:dyDescent="0.3">
      <c r="A39" s="9" t="s">
        <v>24</v>
      </c>
      <c r="B39" s="8"/>
    </row>
    <row r="40" spans="1:5" x14ac:dyDescent="0.3">
      <c r="A40" s="9" t="s">
        <v>47</v>
      </c>
      <c r="B40" s="30">
        <v>17890595</v>
      </c>
      <c r="D40" s="32"/>
      <c r="E40" s="10"/>
    </row>
    <row r="41" spans="1:5" ht="17.25" hidden="1" customHeight="1" x14ac:dyDescent="0.3">
      <c r="A41" s="9" t="s">
        <v>23</v>
      </c>
      <c r="B41" s="15"/>
    </row>
    <row r="42" spans="1:5" ht="17.25" hidden="1" customHeight="1" x14ac:dyDescent="0.3">
      <c r="A42" s="9" t="s">
        <v>22</v>
      </c>
      <c r="B42" s="15"/>
    </row>
    <row r="43" spans="1:5" ht="17.25" hidden="1" customHeight="1" x14ac:dyDescent="0.3">
      <c r="A43" s="9" t="s">
        <v>21</v>
      </c>
      <c r="B43" s="15"/>
    </row>
    <row r="44" spans="1:5" ht="17.25" hidden="1" customHeight="1" x14ac:dyDescent="0.3">
      <c r="A44" s="9" t="s">
        <v>20</v>
      </c>
      <c r="B44" s="15"/>
    </row>
    <row r="45" spans="1:5" ht="17.25" hidden="1" customHeight="1" x14ac:dyDescent="0.3">
      <c r="A45" s="9" t="s">
        <v>19</v>
      </c>
      <c r="B45" s="15"/>
    </row>
    <row r="46" spans="1:5" ht="17.25" hidden="1" customHeight="1" x14ac:dyDescent="0.3">
      <c r="A46" s="9" t="s">
        <v>18</v>
      </c>
      <c r="B46" s="15"/>
    </row>
    <row r="47" spans="1:5" ht="17.25" hidden="1" customHeight="1" x14ac:dyDescent="0.3">
      <c r="A47" s="9" t="s">
        <v>17</v>
      </c>
      <c r="B47" s="14"/>
    </row>
    <row r="48" spans="1:5" x14ac:dyDescent="0.3">
      <c r="A48" s="9" t="s">
        <v>48</v>
      </c>
      <c r="B48" s="14">
        <f>653685+161426</f>
        <v>815111</v>
      </c>
    </row>
    <row r="49" spans="1:7" x14ac:dyDescent="0.3">
      <c r="A49" s="4" t="s">
        <v>16</v>
      </c>
      <c r="B49" s="13">
        <f>SUM(B40:B48)</f>
        <v>18705706</v>
      </c>
    </row>
    <row r="50" spans="1:7" x14ac:dyDescent="0.3">
      <c r="A50" s="4"/>
      <c r="B50" s="7"/>
    </row>
    <row r="51" spans="1:7" ht="17.25" hidden="1" customHeight="1" x14ac:dyDescent="0.3">
      <c r="A51" s="4" t="s">
        <v>15</v>
      </c>
      <c r="B51" s="7"/>
    </row>
    <row r="52" spans="1:7" ht="17.25" hidden="1" customHeight="1" x14ac:dyDescent="0.3">
      <c r="A52" s="9" t="s">
        <v>14</v>
      </c>
      <c r="B52" s="8"/>
    </row>
    <row r="53" spans="1:7" ht="17.25" hidden="1" customHeight="1" x14ac:dyDescent="0.3">
      <c r="A53" s="9" t="s">
        <v>13</v>
      </c>
      <c r="B53" s="8"/>
    </row>
    <row r="54" spans="1:7" ht="17.25" hidden="1" customHeight="1" x14ac:dyDescent="0.3">
      <c r="A54" s="9" t="s">
        <v>12</v>
      </c>
      <c r="B54" s="8"/>
    </row>
    <row r="55" spans="1:7" ht="17.25" hidden="1" customHeight="1" x14ac:dyDescent="0.3">
      <c r="A55" s="9" t="s">
        <v>11</v>
      </c>
      <c r="B55" s="8"/>
    </row>
    <row r="56" spans="1:7" ht="17.25" hidden="1" customHeight="1" x14ac:dyDescent="0.3">
      <c r="A56" s="9" t="s">
        <v>10</v>
      </c>
      <c r="B56" s="8"/>
    </row>
    <row r="57" spans="1:7" ht="17.25" hidden="1" customHeight="1" x14ac:dyDescent="0.3">
      <c r="A57" s="9" t="s">
        <v>9</v>
      </c>
      <c r="B57" s="8"/>
    </row>
    <row r="58" spans="1:7" ht="17.25" hidden="1" customHeight="1" x14ac:dyDescent="0.3">
      <c r="A58" s="4" t="s">
        <v>8</v>
      </c>
      <c r="B58" s="7"/>
    </row>
    <row r="59" spans="1:7" ht="10.5" hidden="1" customHeight="1" x14ac:dyDescent="0.3">
      <c r="A59" s="4"/>
      <c r="B59" s="7"/>
    </row>
    <row r="60" spans="1:7" s="2" customFormat="1" x14ac:dyDescent="0.3">
      <c r="A60" s="4" t="s">
        <v>7</v>
      </c>
      <c r="B60" s="12">
        <f>SUM(B49)</f>
        <v>18705706</v>
      </c>
      <c r="G60" s="1"/>
    </row>
    <row r="61" spans="1:7" ht="15" customHeight="1" x14ac:dyDescent="0.3">
      <c r="A61" s="4"/>
      <c r="B61" s="7"/>
      <c r="G61" s="2"/>
    </row>
    <row r="62" spans="1:7" x14ac:dyDescent="0.3">
      <c r="A62" s="4" t="s">
        <v>6</v>
      </c>
      <c r="B62" s="7"/>
    </row>
    <row r="63" spans="1:7" x14ac:dyDescent="0.3">
      <c r="A63" s="9" t="s">
        <v>5</v>
      </c>
      <c r="B63" s="11">
        <v>15000000</v>
      </c>
      <c r="E63" s="6"/>
    </row>
    <row r="64" spans="1:7" ht="28.5" customHeight="1" x14ac:dyDescent="0.3">
      <c r="A64" s="9" t="s">
        <v>50</v>
      </c>
      <c r="B64" s="11">
        <v>13957307</v>
      </c>
      <c r="C64" s="37"/>
      <c r="E64" s="6"/>
    </row>
    <row r="65" spans="1:7" x14ac:dyDescent="0.3">
      <c r="A65" s="9" t="s">
        <v>51</v>
      </c>
      <c r="B65" s="26">
        <v>31750064</v>
      </c>
      <c r="D65" s="10"/>
      <c r="E65" s="6"/>
    </row>
    <row r="66" spans="1:7" ht="0.75" customHeight="1" x14ac:dyDescent="0.3">
      <c r="A66" s="9" t="s">
        <v>4</v>
      </c>
      <c r="B66" s="8"/>
      <c r="E66" s="6"/>
    </row>
    <row r="67" spans="1:7" ht="9.75" customHeight="1" x14ac:dyDescent="0.3">
      <c r="A67" s="9"/>
      <c r="B67" s="27"/>
      <c r="E67" s="6"/>
    </row>
    <row r="68" spans="1:7" x14ac:dyDescent="0.3">
      <c r="A68" s="4" t="s">
        <v>42</v>
      </c>
      <c r="B68" s="7">
        <f>SUM(B63:B66)</f>
        <v>60707371</v>
      </c>
      <c r="E68" s="6"/>
    </row>
    <row r="69" spans="1:7" s="2" customFormat="1" ht="18" thickBot="1" x14ac:dyDescent="0.35">
      <c r="A69" s="4" t="s">
        <v>3</v>
      </c>
      <c r="B69" s="5">
        <f>B68+B60</f>
        <v>79413077</v>
      </c>
      <c r="D69" s="25"/>
      <c r="E69" s="33"/>
      <c r="F69" s="33"/>
      <c r="G69" s="1"/>
    </row>
    <row r="70" spans="1:7" s="2" customFormat="1" ht="18" thickTop="1" x14ac:dyDescent="0.3">
      <c r="A70" s="4"/>
      <c r="B70" s="36"/>
      <c r="C70" s="25"/>
    </row>
    <row r="71" spans="1:7" x14ac:dyDescent="0.3">
      <c r="A71" s="21"/>
      <c r="B71" s="22">
        <f>+B36-B69</f>
        <v>0</v>
      </c>
      <c r="D71" s="10"/>
    </row>
    <row r="72" spans="1:7" x14ac:dyDescent="0.3">
      <c r="A72" s="23" t="s">
        <v>58</v>
      </c>
      <c r="B72" s="35"/>
    </row>
    <row r="73" spans="1:7" x14ac:dyDescent="0.3">
      <c r="A73" s="35" t="s">
        <v>59</v>
      </c>
      <c r="B73" s="35"/>
    </row>
    <row r="74" spans="1:7" x14ac:dyDescent="0.3">
      <c r="A74" s="2"/>
      <c r="B74" s="24"/>
    </row>
    <row r="75" spans="1:7" ht="16.5" customHeight="1" x14ac:dyDescent="0.3"/>
    <row r="76" spans="1:7" x14ac:dyDescent="0.3">
      <c r="A76" s="40"/>
      <c r="B76" s="40"/>
    </row>
    <row r="77" spans="1:7" x14ac:dyDescent="0.3">
      <c r="A77" s="40"/>
      <c r="B77" s="40"/>
    </row>
    <row r="78" spans="1:7" x14ac:dyDescent="0.3">
      <c r="A78" s="40"/>
      <c r="B78" s="40"/>
    </row>
  </sheetData>
  <mergeCells count="8">
    <mergeCell ref="A77:B77"/>
    <mergeCell ref="A78:B78"/>
    <mergeCell ref="A1:B1"/>
    <mergeCell ref="A9:B9"/>
    <mergeCell ref="A10:B10"/>
    <mergeCell ref="A11:B11"/>
    <mergeCell ref="A12:B12"/>
    <mergeCell ref="A76:B76"/>
  </mergeCells>
  <printOptions horizontalCentered="1"/>
  <pageMargins left="0.39370078740157483" right="0.27559055118110237" top="0.62" bottom="0.74803149606299213" header="0.31496062992125984" footer="0.31496062992125984"/>
  <pageSetup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270F0-7525-4D96-86C5-F8C607DD1430}">
  <sheetPr>
    <tabColor rgb="FF92D050"/>
  </sheetPr>
  <dimension ref="A1:K78"/>
  <sheetViews>
    <sheetView topLeftCell="A17" zoomScaleNormal="100" workbookViewId="0">
      <selection activeCell="A50" sqref="A50"/>
    </sheetView>
  </sheetViews>
  <sheetFormatPr baseColWidth="10" defaultColWidth="11.42578125" defaultRowHeight="17.25" x14ac:dyDescent="0.3"/>
  <cols>
    <col min="1" max="1" width="56.7109375" style="1" customWidth="1"/>
    <col min="2" max="2" width="23.28515625" style="1" customWidth="1"/>
    <col min="3" max="3" width="18.28515625" style="1" customWidth="1"/>
    <col min="4" max="4" width="17.42578125" style="1" bestFit="1" customWidth="1"/>
    <col min="5" max="5" width="17.5703125" style="1" bestFit="1" customWidth="1"/>
    <col min="6" max="6" width="13.7109375" style="1" bestFit="1" customWidth="1"/>
    <col min="7" max="16384" width="11.42578125" style="1"/>
  </cols>
  <sheetData>
    <row r="1" spans="1:2" hidden="1" x14ac:dyDescent="0.3">
      <c r="A1" s="41" t="s">
        <v>41</v>
      </c>
      <c r="B1" s="41"/>
    </row>
    <row r="2" spans="1:2" x14ac:dyDescent="0.3">
      <c r="A2" s="20"/>
      <c r="B2" s="20"/>
    </row>
    <row r="3" spans="1:2" x14ac:dyDescent="0.3">
      <c r="A3" s="20"/>
      <c r="B3" s="20"/>
    </row>
    <row r="4" spans="1:2" x14ac:dyDescent="0.3">
      <c r="A4" s="20"/>
      <c r="B4" s="20"/>
    </row>
    <row r="5" spans="1:2" x14ac:dyDescent="0.3">
      <c r="A5" s="20"/>
      <c r="B5" s="20"/>
    </row>
    <row r="6" spans="1:2" x14ac:dyDescent="0.3">
      <c r="A6" s="20"/>
      <c r="B6" s="20"/>
    </row>
    <row r="7" spans="1:2" x14ac:dyDescent="0.3">
      <c r="A7" s="20"/>
      <c r="B7" s="20"/>
    </row>
    <row r="8" spans="1:2" x14ac:dyDescent="0.3">
      <c r="A8" s="20"/>
      <c r="B8" s="20"/>
    </row>
    <row r="9" spans="1:2" x14ac:dyDescent="0.3">
      <c r="A9" s="41"/>
      <c r="B9" s="41"/>
    </row>
    <row r="10" spans="1:2" x14ac:dyDescent="0.3">
      <c r="A10" s="42" t="s">
        <v>40</v>
      </c>
      <c r="B10" s="42"/>
    </row>
    <row r="11" spans="1:2" x14ac:dyDescent="0.3">
      <c r="A11" s="42" t="s">
        <v>65</v>
      </c>
      <c r="B11" s="42"/>
    </row>
    <row r="12" spans="1:2" x14ac:dyDescent="0.3">
      <c r="A12" s="42" t="s">
        <v>39</v>
      </c>
      <c r="B12" s="42"/>
    </row>
    <row r="13" spans="1:2" x14ac:dyDescent="0.3">
      <c r="A13" s="34"/>
      <c r="B13" s="34"/>
    </row>
    <row r="14" spans="1:2" ht="18.75" customHeight="1" x14ac:dyDescent="0.3">
      <c r="A14" s="19"/>
      <c r="B14" s="28"/>
    </row>
    <row r="15" spans="1:2" x14ac:dyDescent="0.3">
      <c r="A15" s="18"/>
      <c r="B15" s="31" t="s">
        <v>64</v>
      </c>
    </row>
    <row r="16" spans="1:2" x14ac:dyDescent="0.3">
      <c r="A16" s="4" t="s">
        <v>38</v>
      </c>
      <c r="B16" s="4"/>
    </row>
    <row r="17" spans="1:11" x14ac:dyDescent="0.3">
      <c r="A17" s="4" t="s">
        <v>37</v>
      </c>
      <c r="B17" s="4"/>
    </row>
    <row r="18" spans="1:11" x14ac:dyDescent="0.3">
      <c r="A18" s="9" t="s">
        <v>43</v>
      </c>
      <c r="B18" s="38">
        <v>35616720</v>
      </c>
    </row>
    <row r="19" spans="1:11" ht="17.25" hidden="1" customHeight="1" x14ac:dyDescent="0.3">
      <c r="A19" s="9" t="s">
        <v>36</v>
      </c>
      <c r="B19" s="29"/>
    </row>
    <row r="20" spans="1:11" ht="17.25" hidden="1" customHeight="1" x14ac:dyDescent="0.3">
      <c r="A20" s="9" t="s">
        <v>35</v>
      </c>
      <c r="B20" s="29"/>
    </row>
    <row r="21" spans="1:11" x14ac:dyDescent="0.3">
      <c r="A21" s="9" t="s">
        <v>44</v>
      </c>
      <c r="B21" s="38">
        <v>9825101</v>
      </c>
    </row>
    <row r="22" spans="1:11" customFormat="1" hidden="1" x14ac:dyDescent="0.3">
      <c r="A22" s="9" t="s">
        <v>49</v>
      </c>
      <c r="B22" s="29"/>
      <c r="C22" s="1"/>
      <c r="D22" s="1"/>
      <c r="E22" s="1"/>
      <c r="F22" s="1"/>
      <c r="G22" s="1"/>
      <c r="H22" s="1"/>
      <c r="I22" s="1"/>
      <c r="J22" s="1"/>
      <c r="K22" s="1"/>
    </row>
    <row r="23" spans="1:11" customFormat="1" x14ac:dyDescent="0.3">
      <c r="A23" s="9" t="s">
        <v>45</v>
      </c>
      <c r="B23" s="38">
        <v>7853689</v>
      </c>
      <c r="C23" s="1"/>
      <c r="D23" s="1"/>
      <c r="E23" s="1"/>
      <c r="F23" s="1"/>
      <c r="G23" s="1"/>
      <c r="H23" s="1"/>
      <c r="I23" s="1"/>
      <c r="J23" s="1"/>
      <c r="K23" s="1"/>
    </row>
    <row r="24" spans="1:11" ht="17.25" customHeight="1" x14ac:dyDescent="0.3">
      <c r="A24" s="9" t="s">
        <v>52</v>
      </c>
      <c r="B24" s="39"/>
    </row>
    <row r="25" spans="1:11" s="2" customFormat="1" x14ac:dyDescent="0.3">
      <c r="A25" s="4" t="s">
        <v>34</v>
      </c>
      <c r="B25" s="13">
        <f>SUM(B18:B24)</f>
        <v>53295510</v>
      </c>
      <c r="D25" s="25"/>
      <c r="G25" s="1"/>
    </row>
    <row r="26" spans="1:11" x14ac:dyDescent="0.3">
      <c r="A26" s="4"/>
      <c r="B26" s="7"/>
      <c r="G26" s="2"/>
    </row>
    <row r="27" spans="1:11" ht="19.5" customHeight="1" x14ac:dyDescent="0.3">
      <c r="A27" s="4" t="s">
        <v>33</v>
      </c>
      <c r="B27" s="7"/>
    </row>
    <row r="28" spans="1:11" ht="13.5" hidden="1" customHeight="1" x14ac:dyDescent="0.3">
      <c r="A28" s="9" t="s">
        <v>32</v>
      </c>
      <c r="B28" s="8"/>
    </row>
    <row r="29" spans="1:11" ht="12.75" hidden="1" customHeight="1" x14ac:dyDescent="0.3">
      <c r="A29" s="9" t="s">
        <v>31</v>
      </c>
      <c r="B29" s="8"/>
    </row>
    <row r="30" spans="1:11" ht="14.25" hidden="1" customHeight="1" x14ac:dyDescent="0.3">
      <c r="A30" s="9" t="s">
        <v>30</v>
      </c>
      <c r="B30" s="8"/>
    </row>
    <row r="31" spans="1:11" ht="15" hidden="1" customHeight="1" x14ac:dyDescent="0.3">
      <c r="A31" s="9" t="s">
        <v>29</v>
      </c>
      <c r="B31" s="8"/>
    </row>
    <row r="32" spans="1:11" x14ac:dyDescent="0.3">
      <c r="A32" s="9" t="s">
        <v>46</v>
      </c>
      <c r="B32" s="30">
        <v>29472751</v>
      </c>
    </row>
    <row r="33" spans="1:5" x14ac:dyDescent="0.3">
      <c r="A33" s="9" t="s">
        <v>28</v>
      </c>
      <c r="B33" s="14">
        <v>912358</v>
      </c>
    </row>
    <row r="34" spans="1:5" x14ac:dyDescent="0.3">
      <c r="A34" s="4" t="s">
        <v>27</v>
      </c>
      <c r="B34" s="13">
        <f>B32+B33</f>
        <v>30385109</v>
      </c>
    </row>
    <row r="35" spans="1:5" x14ac:dyDescent="0.3">
      <c r="A35" s="4"/>
      <c r="B35" s="7"/>
    </row>
    <row r="36" spans="1:5" ht="18" thickBot="1" x14ac:dyDescent="0.35">
      <c r="A36" s="4" t="s">
        <v>26</v>
      </c>
      <c r="B36" s="17">
        <f>B34+B25</f>
        <v>83680619</v>
      </c>
      <c r="D36" s="32"/>
      <c r="E36" s="10"/>
    </row>
    <row r="37" spans="1:5" ht="18" thickTop="1" x14ac:dyDescent="0.3">
      <c r="A37" s="4"/>
      <c r="B37" s="16"/>
    </row>
    <row r="38" spans="1:5" x14ac:dyDescent="0.3">
      <c r="A38" s="4" t="s">
        <v>25</v>
      </c>
      <c r="B38" s="7"/>
    </row>
    <row r="39" spans="1:5" ht="17.25" hidden="1" customHeight="1" x14ac:dyDescent="0.3">
      <c r="A39" s="9" t="s">
        <v>24</v>
      </c>
      <c r="B39" s="8"/>
    </row>
    <row r="40" spans="1:5" x14ac:dyDescent="0.3">
      <c r="A40" s="9" t="s">
        <v>47</v>
      </c>
      <c r="B40" s="30">
        <v>22782940</v>
      </c>
      <c r="D40" s="32"/>
      <c r="E40" s="10"/>
    </row>
    <row r="41" spans="1:5" ht="17.25" hidden="1" customHeight="1" x14ac:dyDescent="0.3">
      <c r="A41" s="9" t="s">
        <v>23</v>
      </c>
      <c r="B41" s="15"/>
    </row>
    <row r="42" spans="1:5" ht="17.25" hidden="1" customHeight="1" x14ac:dyDescent="0.3">
      <c r="A42" s="9" t="s">
        <v>22</v>
      </c>
      <c r="B42" s="15"/>
    </row>
    <row r="43" spans="1:5" ht="17.25" hidden="1" customHeight="1" x14ac:dyDescent="0.3">
      <c r="A43" s="9" t="s">
        <v>21</v>
      </c>
      <c r="B43" s="15"/>
    </row>
    <row r="44" spans="1:5" ht="17.25" hidden="1" customHeight="1" x14ac:dyDescent="0.3">
      <c r="A44" s="9" t="s">
        <v>20</v>
      </c>
      <c r="B44" s="15"/>
    </row>
    <row r="45" spans="1:5" ht="17.25" hidden="1" customHeight="1" x14ac:dyDescent="0.3">
      <c r="A45" s="9" t="s">
        <v>19</v>
      </c>
      <c r="B45" s="15"/>
    </row>
    <row r="46" spans="1:5" ht="17.25" hidden="1" customHeight="1" x14ac:dyDescent="0.3">
      <c r="A46" s="9" t="s">
        <v>18</v>
      </c>
      <c r="B46" s="15"/>
    </row>
    <row r="47" spans="1:5" ht="17.25" hidden="1" customHeight="1" x14ac:dyDescent="0.3">
      <c r="A47" s="9" t="s">
        <v>17</v>
      </c>
      <c r="B47" s="14"/>
    </row>
    <row r="48" spans="1:5" x14ac:dyDescent="0.3">
      <c r="A48" s="9" t="s">
        <v>48</v>
      </c>
      <c r="B48" s="14">
        <v>673350</v>
      </c>
    </row>
    <row r="49" spans="1:7" x14ac:dyDescent="0.3">
      <c r="A49" s="4" t="s">
        <v>16</v>
      </c>
      <c r="B49" s="13">
        <f>SUM(B40:B48)</f>
        <v>23456290</v>
      </c>
    </row>
    <row r="50" spans="1:7" x14ac:dyDescent="0.3">
      <c r="A50" s="4"/>
      <c r="B50" s="7"/>
    </row>
    <row r="51" spans="1:7" ht="17.25" hidden="1" customHeight="1" x14ac:dyDescent="0.3">
      <c r="A51" s="4" t="s">
        <v>15</v>
      </c>
      <c r="B51" s="7"/>
    </row>
    <row r="52" spans="1:7" ht="17.25" hidden="1" customHeight="1" x14ac:dyDescent="0.3">
      <c r="A52" s="9" t="s">
        <v>14</v>
      </c>
      <c r="B52" s="8"/>
    </row>
    <row r="53" spans="1:7" ht="17.25" hidden="1" customHeight="1" x14ac:dyDescent="0.3">
      <c r="A53" s="9" t="s">
        <v>13</v>
      </c>
      <c r="B53" s="8"/>
    </row>
    <row r="54" spans="1:7" ht="17.25" hidden="1" customHeight="1" x14ac:dyDescent="0.3">
      <c r="A54" s="9" t="s">
        <v>12</v>
      </c>
      <c r="B54" s="8"/>
    </row>
    <row r="55" spans="1:7" ht="17.25" hidden="1" customHeight="1" x14ac:dyDescent="0.3">
      <c r="A55" s="9" t="s">
        <v>11</v>
      </c>
      <c r="B55" s="8"/>
    </row>
    <row r="56" spans="1:7" ht="17.25" hidden="1" customHeight="1" x14ac:dyDescent="0.3">
      <c r="A56" s="9" t="s">
        <v>10</v>
      </c>
      <c r="B56" s="8"/>
    </row>
    <row r="57" spans="1:7" ht="17.25" hidden="1" customHeight="1" x14ac:dyDescent="0.3">
      <c r="A57" s="9" t="s">
        <v>9</v>
      </c>
      <c r="B57" s="8"/>
    </row>
    <row r="58" spans="1:7" ht="17.25" hidden="1" customHeight="1" x14ac:dyDescent="0.3">
      <c r="A58" s="4" t="s">
        <v>8</v>
      </c>
      <c r="B58" s="7"/>
    </row>
    <row r="59" spans="1:7" ht="10.5" hidden="1" customHeight="1" x14ac:dyDescent="0.3">
      <c r="A59" s="4"/>
      <c r="B59" s="7"/>
    </row>
    <row r="60" spans="1:7" s="2" customFormat="1" x14ac:dyDescent="0.3">
      <c r="A60" s="4" t="s">
        <v>7</v>
      </c>
      <c r="B60" s="12">
        <f>SUM(B49)</f>
        <v>23456290</v>
      </c>
      <c r="G60" s="1"/>
    </row>
    <row r="61" spans="1:7" ht="15" customHeight="1" x14ac:dyDescent="0.3">
      <c r="A61" s="4"/>
      <c r="B61" s="7"/>
      <c r="G61" s="2"/>
    </row>
    <row r="62" spans="1:7" x14ac:dyDescent="0.3">
      <c r="A62" s="4" t="s">
        <v>6</v>
      </c>
      <c r="B62" s="7"/>
    </row>
    <row r="63" spans="1:7" x14ac:dyDescent="0.3">
      <c r="A63" s="9" t="s">
        <v>5</v>
      </c>
      <c r="B63" s="11">
        <v>15000000</v>
      </c>
      <c r="E63" s="6"/>
    </row>
    <row r="64" spans="1:7" ht="28.5" customHeight="1" x14ac:dyDescent="0.3">
      <c r="A64" s="9" t="s">
        <v>50</v>
      </c>
      <c r="B64" s="11">
        <v>31750064</v>
      </c>
      <c r="C64" s="37"/>
      <c r="E64" s="6"/>
    </row>
    <row r="65" spans="1:7" x14ac:dyDescent="0.3">
      <c r="A65" s="9" t="s">
        <v>51</v>
      </c>
      <c r="B65" s="26">
        <v>13474265</v>
      </c>
      <c r="D65" s="10"/>
      <c r="E65" s="6"/>
    </row>
    <row r="66" spans="1:7" ht="0.75" customHeight="1" x14ac:dyDescent="0.3">
      <c r="A66" s="9" t="s">
        <v>4</v>
      </c>
      <c r="B66" s="8"/>
      <c r="E66" s="6"/>
    </row>
    <row r="67" spans="1:7" ht="9.75" customHeight="1" x14ac:dyDescent="0.3">
      <c r="A67" s="9"/>
      <c r="B67" s="27"/>
      <c r="E67" s="6"/>
    </row>
    <row r="68" spans="1:7" x14ac:dyDescent="0.3">
      <c r="A68" s="4" t="s">
        <v>42</v>
      </c>
      <c r="B68" s="7">
        <f>SUM(B63:B66)</f>
        <v>60224329</v>
      </c>
      <c r="E68" s="6"/>
    </row>
    <row r="69" spans="1:7" s="2" customFormat="1" ht="18" thickBot="1" x14ac:dyDescent="0.35">
      <c r="A69" s="4" t="s">
        <v>3</v>
      </c>
      <c r="B69" s="5">
        <f>B68+B60</f>
        <v>83680619</v>
      </c>
      <c r="D69" s="25"/>
      <c r="E69" s="33"/>
      <c r="F69" s="33"/>
      <c r="G69" s="1"/>
    </row>
    <row r="70" spans="1:7" s="2" customFormat="1" ht="18" thickTop="1" x14ac:dyDescent="0.3">
      <c r="A70" s="4"/>
      <c r="B70" s="36"/>
      <c r="C70" s="25"/>
    </row>
    <row r="71" spans="1:7" x14ac:dyDescent="0.3">
      <c r="A71" s="21"/>
      <c r="B71" s="22">
        <f>+B36-B69</f>
        <v>0</v>
      </c>
      <c r="D71" s="10"/>
    </row>
    <row r="72" spans="1:7" x14ac:dyDescent="0.3">
      <c r="A72" s="23" t="s">
        <v>58</v>
      </c>
      <c r="B72" s="35"/>
    </row>
    <row r="73" spans="1:7" x14ac:dyDescent="0.3">
      <c r="A73" s="35" t="s">
        <v>59</v>
      </c>
      <c r="B73" s="35"/>
    </row>
    <row r="74" spans="1:7" x14ac:dyDescent="0.3">
      <c r="A74" s="2"/>
      <c r="B74" s="24"/>
    </row>
    <row r="75" spans="1:7" ht="16.5" customHeight="1" x14ac:dyDescent="0.3"/>
    <row r="76" spans="1:7" x14ac:dyDescent="0.3">
      <c r="A76" s="40"/>
      <c r="B76" s="40"/>
    </row>
    <row r="77" spans="1:7" x14ac:dyDescent="0.3">
      <c r="A77" s="40"/>
      <c r="B77" s="40"/>
    </row>
    <row r="78" spans="1:7" x14ac:dyDescent="0.3">
      <c r="A78" s="40"/>
      <c r="B78" s="40"/>
    </row>
  </sheetData>
  <mergeCells count="8">
    <mergeCell ref="A77:B77"/>
    <mergeCell ref="A78:B78"/>
    <mergeCell ref="A1:B1"/>
    <mergeCell ref="A9:B9"/>
    <mergeCell ref="A10:B10"/>
    <mergeCell ref="A11:B11"/>
    <mergeCell ref="A12:B12"/>
    <mergeCell ref="A76:B76"/>
  </mergeCells>
  <printOptions horizontalCentered="1"/>
  <pageMargins left="0.25" right="0.25" top="0.75" bottom="0.75" header="0.3" footer="0.3"/>
  <pageSetup scale="8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A7BA5-2B4A-457C-9F37-F683F3478EB3}">
  <sheetPr>
    <tabColor rgb="FF92D050"/>
  </sheetPr>
  <dimension ref="A1:K78"/>
  <sheetViews>
    <sheetView topLeftCell="A2" zoomScaleNormal="100" workbookViewId="0">
      <selection activeCell="B18" sqref="B18"/>
    </sheetView>
  </sheetViews>
  <sheetFormatPr baseColWidth="10" defaultColWidth="11.42578125" defaultRowHeight="17.25" x14ac:dyDescent="0.3"/>
  <cols>
    <col min="1" max="1" width="56.7109375" style="1" customWidth="1"/>
    <col min="2" max="2" width="23.28515625" style="1" customWidth="1"/>
    <col min="3" max="3" width="18.28515625" style="1" customWidth="1"/>
    <col min="4" max="4" width="17.42578125" style="1" bestFit="1" customWidth="1"/>
    <col min="5" max="5" width="17.5703125" style="1" bestFit="1" customWidth="1"/>
    <col min="6" max="6" width="13.7109375" style="1" bestFit="1" customWidth="1"/>
    <col min="7" max="16384" width="11.42578125" style="1"/>
  </cols>
  <sheetData>
    <row r="1" spans="1:2" hidden="1" x14ac:dyDescent="0.3">
      <c r="A1" s="41" t="s">
        <v>41</v>
      </c>
      <c r="B1" s="41"/>
    </row>
    <row r="2" spans="1:2" x14ac:dyDescent="0.3">
      <c r="A2" s="20"/>
      <c r="B2" s="20"/>
    </row>
    <row r="3" spans="1:2" x14ac:dyDescent="0.3">
      <c r="A3" s="20"/>
      <c r="B3" s="20"/>
    </row>
    <row r="4" spans="1:2" x14ac:dyDescent="0.3">
      <c r="A4" s="20"/>
      <c r="B4" s="20"/>
    </row>
    <row r="5" spans="1:2" x14ac:dyDescent="0.3">
      <c r="A5" s="20"/>
      <c r="B5" s="20"/>
    </row>
    <row r="6" spans="1:2" x14ac:dyDescent="0.3">
      <c r="A6" s="20"/>
      <c r="B6" s="20"/>
    </row>
    <row r="7" spans="1:2" x14ac:dyDescent="0.3">
      <c r="A7" s="20"/>
      <c r="B7" s="20"/>
    </row>
    <row r="8" spans="1:2" x14ac:dyDescent="0.3">
      <c r="A8" s="20"/>
      <c r="B8" s="20"/>
    </row>
    <row r="9" spans="1:2" x14ac:dyDescent="0.3">
      <c r="A9" s="41"/>
      <c r="B9" s="41"/>
    </row>
    <row r="10" spans="1:2" x14ac:dyDescent="0.3">
      <c r="A10" s="42" t="s">
        <v>40</v>
      </c>
      <c r="B10" s="42"/>
    </row>
    <row r="11" spans="1:2" x14ac:dyDescent="0.3">
      <c r="A11" s="42" t="s">
        <v>67</v>
      </c>
      <c r="B11" s="42"/>
    </row>
    <row r="12" spans="1:2" x14ac:dyDescent="0.3">
      <c r="A12" s="42" t="s">
        <v>39</v>
      </c>
      <c r="B12" s="42"/>
    </row>
    <row r="13" spans="1:2" x14ac:dyDescent="0.3">
      <c r="A13" s="34"/>
      <c r="B13" s="34"/>
    </row>
    <row r="14" spans="1:2" ht="18.75" customHeight="1" x14ac:dyDescent="0.3">
      <c r="A14" s="19"/>
      <c r="B14" s="28"/>
    </row>
    <row r="15" spans="1:2" x14ac:dyDescent="0.3">
      <c r="A15" s="18"/>
      <c r="B15" s="31" t="s">
        <v>66</v>
      </c>
    </row>
    <row r="16" spans="1:2" x14ac:dyDescent="0.3">
      <c r="A16" s="4" t="s">
        <v>38</v>
      </c>
      <c r="B16" s="4"/>
    </row>
    <row r="17" spans="1:11" x14ac:dyDescent="0.3">
      <c r="A17" s="4" t="s">
        <v>37</v>
      </c>
      <c r="B17" s="4"/>
    </row>
    <row r="18" spans="1:11" x14ac:dyDescent="0.3">
      <c r="A18" s="9" t="s">
        <v>43</v>
      </c>
      <c r="B18" s="38">
        <v>37808545</v>
      </c>
    </row>
    <row r="19" spans="1:11" ht="17.25" hidden="1" customHeight="1" x14ac:dyDescent="0.3">
      <c r="A19" s="9" t="s">
        <v>36</v>
      </c>
      <c r="B19" s="29"/>
    </row>
    <row r="20" spans="1:11" ht="17.25" hidden="1" customHeight="1" x14ac:dyDescent="0.3">
      <c r="A20" s="9" t="s">
        <v>35</v>
      </c>
      <c r="B20" s="29"/>
    </row>
    <row r="21" spans="1:11" x14ac:dyDescent="0.3">
      <c r="A21" s="9" t="s">
        <v>44</v>
      </c>
      <c r="B21" s="38">
        <f>1144547+2484476+14</f>
        <v>3629037</v>
      </c>
    </row>
    <row r="22" spans="1:11" customFormat="1" hidden="1" x14ac:dyDescent="0.3">
      <c r="A22" s="9" t="s">
        <v>49</v>
      </c>
      <c r="B22" s="29"/>
      <c r="C22" s="1"/>
      <c r="D22" s="1"/>
      <c r="E22" s="1"/>
      <c r="F22" s="1"/>
      <c r="G22" s="1"/>
      <c r="H22" s="1"/>
      <c r="I22" s="1"/>
      <c r="J22" s="1"/>
      <c r="K22" s="1"/>
    </row>
    <row r="23" spans="1:11" customFormat="1" x14ac:dyDescent="0.3">
      <c r="A23" s="9" t="s">
        <v>45</v>
      </c>
      <c r="B23" s="38">
        <f>6719278+1609024</f>
        <v>8328302</v>
      </c>
      <c r="C23" s="1"/>
      <c r="D23" s="1"/>
      <c r="E23" s="1"/>
      <c r="F23" s="1"/>
      <c r="G23" s="1"/>
      <c r="H23" s="1"/>
      <c r="I23" s="1"/>
      <c r="J23" s="1"/>
      <c r="K23" s="1"/>
    </row>
    <row r="24" spans="1:11" ht="17.25" customHeight="1" x14ac:dyDescent="0.3">
      <c r="A24" s="9" t="s">
        <v>52</v>
      </c>
      <c r="B24" s="39">
        <v>6537047</v>
      </c>
    </row>
    <row r="25" spans="1:11" s="2" customFormat="1" x14ac:dyDescent="0.3">
      <c r="A25" s="4" t="s">
        <v>34</v>
      </c>
      <c r="B25" s="13">
        <f>SUM(B18:B24)</f>
        <v>56302931</v>
      </c>
      <c r="D25" s="25"/>
      <c r="G25" s="1"/>
    </row>
    <row r="26" spans="1:11" x14ac:dyDescent="0.3">
      <c r="A26" s="4"/>
      <c r="B26" s="7"/>
      <c r="G26" s="2"/>
    </row>
    <row r="27" spans="1:11" ht="19.5" customHeight="1" x14ac:dyDescent="0.3">
      <c r="A27" s="4" t="s">
        <v>33</v>
      </c>
      <c r="B27" s="7"/>
    </row>
    <row r="28" spans="1:11" ht="13.5" hidden="1" customHeight="1" x14ac:dyDescent="0.3">
      <c r="A28" s="9" t="s">
        <v>32</v>
      </c>
      <c r="B28" s="8"/>
    </row>
    <row r="29" spans="1:11" ht="12.75" hidden="1" customHeight="1" x14ac:dyDescent="0.3">
      <c r="A29" s="9" t="s">
        <v>31</v>
      </c>
      <c r="B29" s="8"/>
    </row>
    <row r="30" spans="1:11" ht="14.25" hidden="1" customHeight="1" x14ac:dyDescent="0.3">
      <c r="A30" s="9" t="s">
        <v>30</v>
      </c>
      <c r="B30" s="8"/>
    </row>
    <row r="31" spans="1:11" ht="15" hidden="1" customHeight="1" x14ac:dyDescent="0.3">
      <c r="A31" s="9" t="s">
        <v>29</v>
      </c>
      <c r="B31" s="8"/>
    </row>
    <row r="32" spans="1:11" x14ac:dyDescent="0.3">
      <c r="A32" s="9" t="s">
        <v>46</v>
      </c>
      <c r="B32" s="30">
        <v>28866732</v>
      </c>
    </row>
    <row r="33" spans="1:5" x14ac:dyDescent="0.3">
      <c r="A33" s="9" t="s">
        <v>28</v>
      </c>
      <c r="B33" s="14">
        <v>904747</v>
      </c>
    </row>
    <row r="34" spans="1:5" x14ac:dyDescent="0.3">
      <c r="A34" s="4" t="s">
        <v>27</v>
      </c>
      <c r="B34" s="13">
        <f>B32+B33</f>
        <v>29771479</v>
      </c>
    </row>
    <row r="35" spans="1:5" x14ac:dyDescent="0.3">
      <c r="A35" s="4"/>
      <c r="B35" s="7"/>
    </row>
    <row r="36" spans="1:5" ht="18" thickBot="1" x14ac:dyDescent="0.35">
      <c r="A36" s="4" t="s">
        <v>26</v>
      </c>
      <c r="B36" s="17">
        <f>B34+B25</f>
        <v>86074410</v>
      </c>
      <c r="D36" s="32"/>
      <c r="E36" s="10"/>
    </row>
    <row r="37" spans="1:5" ht="18" thickTop="1" x14ac:dyDescent="0.3">
      <c r="A37" s="4"/>
      <c r="B37" s="16"/>
    </row>
    <row r="38" spans="1:5" x14ac:dyDescent="0.3">
      <c r="A38" s="4" t="s">
        <v>25</v>
      </c>
      <c r="B38" s="7"/>
    </row>
    <row r="39" spans="1:5" ht="17.25" hidden="1" customHeight="1" x14ac:dyDescent="0.3">
      <c r="A39" s="9" t="s">
        <v>24</v>
      </c>
      <c r="B39" s="8"/>
    </row>
    <row r="40" spans="1:5" x14ac:dyDescent="0.3">
      <c r="A40" s="9" t="s">
        <v>47</v>
      </c>
      <c r="B40" s="30">
        <f>8945951+1937834+12801319+634410+156176-411385</f>
        <v>24064305</v>
      </c>
      <c r="D40" s="32"/>
      <c r="E40" s="10"/>
    </row>
    <row r="41" spans="1:5" ht="17.25" hidden="1" customHeight="1" x14ac:dyDescent="0.3">
      <c r="A41" s="9" t="s">
        <v>23</v>
      </c>
      <c r="B41" s="15"/>
    </row>
    <row r="42" spans="1:5" ht="17.25" hidden="1" customHeight="1" x14ac:dyDescent="0.3">
      <c r="A42" s="9" t="s">
        <v>22</v>
      </c>
      <c r="B42" s="15"/>
    </row>
    <row r="43" spans="1:5" ht="17.25" hidden="1" customHeight="1" x14ac:dyDescent="0.3">
      <c r="A43" s="9" t="s">
        <v>21</v>
      </c>
      <c r="B43" s="15"/>
    </row>
    <row r="44" spans="1:5" ht="17.25" hidden="1" customHeight="1" x14ac:dyDescent="0.3">
      <c r="A44" s="9" t="s">
        <v>20</v>
      </c>
      <c r="B44" s="15"/>
    </row>
    <row r="45" spans="1:5" ht="17.25" hidden="1" customHeight="1" x14ac:dyDescent="0.3">
      <c r="A45" s="9" t="s">
        <v>19</v>
      </c>
      <c r="B45" s="15"/>
    </row>
    <row r="46" spans="1:5" ht="17.25" hidden="1" customHeight="1" x14ac:dyDescent="0.3">
      <c r="A46" s="9" t="s">
        <v>18</v>
      </c>
      <c r="B46" s="15"/>
    </row>
    <row r="47" spans="1:5" ht="17.25" hidden="1" customHeight="1" x14ac:dyDescent="0.3">
      <c r="A47" s="9" t="s">
        <v>17</v>
      </c>
      <c r="B47" s="14"/>
    </row>
    <row r="48" spans="1:5" x14ac:dyDescent="0.3">
      <c r="A48" s="9" t="s">
        <v>48</v>
      </c>
      <c r="B48" s="14">
        <v>113264</v>
      </c>
    </row>
    <row r="49" spans="1:7" x14ac:dyDescent="0.3">
      <c r="A49" s="4" t="s">
        <v>16</v>
      </c>
      <c r="B49" s="13">
        <f>SUM(B40:B48)</f>
        <v>24177569</v>
      </c>
    </row>
    <row r="50" spans="1:7" x14ac:dyDescent="0.3">
      <c r="A50" s="4"/>
      <c r="B50" s="7"/>
    </row>
    <row r="51" spans="1:7" ht="17.25" hidden="1" customHeight="1" x14ac:dyDescent="0.3">
      <c r="A51" s="4" t="s">
        <v>15</v>
      </c>
      <c r="B51" s="7"/>
    </row>
    <row r="52" spans="1:7" ht="17.25" hidden="1" customHeight="1" x14ac:dyDescent="0.3">
      <c r="A52" s="9" t="s">
        <v>14</v>
      </c>
      <c r="B52" s="8"/>
    </row>
    <row r="53" spans="1:7" ht="17.25" hidden="1" customHeight="1" x14ac:dyDescent="0.3">
      <c r="A53" s="9" t="s">
        <v>13</v>
      </c>
      <c r="B53" s="8"/>
    </row>
    <row r="54" spans="1:7" ht="17.25" hidden="1" customHeight="1" x14ac:dyDescent="0.3">
      <c r="A54" s="9" t="s">
        <v>12</v>
      </c>
      <c r="B54" s="8"/>
    </row>
    <row r="55" spans="1:7" ht="17.25" hidden="1" customHeight="1" x14ac:dyDescent="0.3">
      <c r="A55" s="9" t="s">
        <v>11</v>
      </c>
      <c r="B55" s="8"/>
    </row>
    <row r="56" spans="1:7" ht="17.25" hidden="1" customHeight="1" x14ac:dyDescent="0.3">
      <c r="A56" s="9" t="s">
        <v>10</v>
      </c>
      <c r="B56" s="8"/>
    </row>
    <row r="57" spans="1:7" ht="17.25" hidden="1" customHeight="1" x14ac:dyDescent="0.3">
      <c r="A57" s="9" t="s">
        <v>9</v>
      </c>
      <c r="B57" s="8"/>
    </row>
    <row r="58" spans="1:7" ht="17.25" hidden="1" customHeight="1" x14ac:dyDescent="0.3">
      <c r="A58" s="4" t="s">
        <v>8</v>
      </c>
      <c r="B58" s="7"/>
    </row>
    <row r="59" spans="1:7" ht="10.5" hidden="1" customHeight="1" x14ac:dyDescent="0.3">
      <c r="A59" s="4"/>
      <c r="B59" s="7"/>
    </row>
    <row r="60" spans="1:7" s="2" customFormat="1" x14ac:dyDescent="0.3">
      <c r="A60" s="4" t="s">
        <v>7</v>
      </c>
      <c r="B60" s="12">
        <f>SUM(B49)</f>
        <v>24177569</v>
      </c>
      <c r="G60" s="1"/>
    </row>
    <row r="61" spans="1:7" ht="15" customHeight="1" x14ac:dyDescent="0.3">
      <c r="A61" s="4"/>
      <c r="B61" s="7"/>
      <c r="G61" s="2"/>
    </row>
    <row r="62" spans="1:7" x14ac:dyDescent="0.3">
      <c r="A62" s="4" t="s">
        <v>6</v>
      </c>
      <c r="B62" s="7"/>
    </row>
    <row r="63" spans="1:7" x14ac:dyDescent="0.3">
      <c r="A63" s="9" t="s">
        <v>5</v>
      </c>
      <c r="B63" s="11">
        <v>15000000</v>
      </c>
      <c r="E63" s="6"/>
    </row>
    <row r="64" spans="1:7" ht="28.5" customHeight="1" x14ac:dyDescent="0.3">
      <c r="A64" s="9" t="s">
        <v>50</v>
      </c>
      <c r="B64" s="11">
        <v>31750064</v>
      </c>
      <c r="C64" s="37"/>
      <c r="E64" s="6"/>
    </row>
    <row r="65" spans="1:7" x14ac:dyDescent="0.3">
      <c r="A65" s="9" t="s">
        <v>51</v>
      </c>
      <c r="B65" s="26">
        <v>15146777</v>
      </c>
      <c r="D65" s="10"/>
      <c r="E65" s="6"/>
    </row>
    <row r="66" spans="1:7" ht="0.75" customHeight="1" x14ac:dyDescent="0.3">
      <c r="A66" s="9" t="s">
        <v>4</v>
      </c>
      <c r="B66" s="8"/>
      <c r="E66" s="6"/>
    </row>
    <row r="67" spans="1:7" ht="9.75" customHeight="1" x14ac:dyDescent="0.3">
      <c r="A67" s="9"/>
      <c r="B67" s="27"/>
      <c r="E67" s="6"/>
    </row>
    <row r="68" spans="1:7" x14ac:dyDescent="0.3">
      <c r="A68" s="4" t="s">
        <v>42</v>
      </c>
      <c r="B68" s="7">
        <f>SUM(B63:B66)</f>
        <v>61896841</v>
      </c>
      <c r="E68" s="6"/>
    </row>
    <row r="69" spans="1:7" s="2" customFormat="1" ht="18" thickBot="1" x14ac:dyDescent="0.35">
      <c r="A69" s="4" t="s">
        <v>3</v>
      </c>
      <c r="B69" s="5">
        <f>B68+B60</f>
        <v>86074410</v>
      </c>
      <c r="D69" s="25"/>
      <c r="E69" s="33"/>
      <c r="F69" s="33"/>
      <c r="G69" s="1"/>
    </row>
    <row r="70" spans="1:7" s="2" customFormat="1" ht="18" thickTop="1" x14ac:dyDescent="0.3">
      <c r="A70" s="4"/>
      <c r="B70" s="36"/>
      <c r="C70" s="25"/>
    </row>
    <row r="71" spans="1:7" x14ac:dyDescent="0.3">
      <c r="A71" s="21"/>
      <c r="B71" s="22">
        <f>+B36-B69</f>
        <v>0</v>
      </c>
      <c r="D71" s="10"/>
    </row>
    <row r="72" spans="1:7" x14ac:dyDescent="0.3">
      <c r="A72" s="23" t="s">
        <v>58</v>
      </c>
      <c r="B72" s="35"/>
    </row>
    <row r="73" spans="1:7" x14ac:dyDescent="0.3">
      <c r="A73" s="35" t="s">
        <v>59</v>
      </c>
      <c r="B73" s="35"/>
    </row>
    <row r="74" spans="1:7" x14ac:dyDescent="0.3">
      <c r="A74" s="2"/>
      <c r="B74" s="24"/>
    </row>
    <row r="75" spans="1:7" ht="16.5" customHeight="1" x14ac:dyDescent="0.3"/>
    <row r="76" spans="1:7" x14ac:dyDescent="0.3">
      <c r="A76" s="40"/>
      <c r="B76" s="40"/>
    </row>
    <row r="77" spans="1:7" x14ac:dyDescent="0.3">
      <c r="A77" s="40"/>
      <c r="B77" s="40"/>
    </row>
    <row r="78" spans="1:7" x14ac:dyDescent="0.3">
      <c r="A78" s="40"/>
      <c r="B78" s="40"/>
    </row>
  </sheetData>
  <mergeCells count="8">
    <mergeCell ref="A77:B77"/>
    <mergeCell ref="A78:B78"/>
    <mergeCell ref="A1:B1"/>
    <mergeCell ref="A9:B9"/>
    <mergeCell ref="A10:B10"/>
    <mergeCell ref="A11:B11"/>
    <mergeCell ref="A12:B12"/>
    <mergeCell ref="A76:B76"/>
  </mergeCells>
  <printOptions horizontalCentered="1"/>
  <pageMargins left="0.25" right="0.25" top="0.75" bottom="0.75" header="0.3" footer="0.3"/>
  <pageSetup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FF0E9-EF52-4CF2-B85F-1AC70F8F19C9}">
  <sheetPr>
    <tabColor rgb="FF92D050"/>
    <pageSetUpPr fitToPage="1"/>
  </sheetPr>
  <dimension ref="A1:K75"/>
  <sheetViews>
    <sheetView tabSelected="1" topLeftCell="A2" zoomScaleNormal="100" workbookViewId="0">
      <selection activeCell="C10" sqref="C10"/>
    </sheetView>
  </sheetViews>
  <sheetFormatPr baseColWidth="10" defaultColWidth="11.42578125" defaultRowHeight="17.25" x14ac:dyDescent="0.3"/>
  <cols>
    <col min="1" max="1" width="56.7109375" style="1" customWidth="1"/>
    <col min="2" max="2" width="23.28515625" style="1" customWidth="1"/>
    <col min="3" max="3" width="18.28515625" style="1" customWidth="1"/>
    <col min="4" max="4" width="17.42578125" style="1" bestFit="1" customWidth="1"/>
    <col min="5" max="5" width="17.5703125" style="1" bestFit="1" customWidth="1"/>
    <col min="6" max="6" width="13.7109375" style="1" bestFit="1" customWidth="1"/>
    <col min="7" max="16384" width="11.42578125" style="1"/>
  </cols>
  <sheetData>
    <row r="1" spans="1:2" hidden="1" x14ac:dyDescent="0.3">
      <c r="A1" s="41" t="s">
        <v>41</v>
      </c>
      <c r="B1" s="41"/>
    </row>
    <row r="2" spans="1:2" x14ac:dyDescent="0.3">
      <c r="A2" s="20"/>
      <c r="B2" s="20"/>
    </row>
    <row r="3" spans="1:2" x14ac:dyDescent="0.3">
      <c r="A3" s="20"/>
      <c r="B3" s="20"/>
    </row>
    <row r="4" spans="1:2" x14ac:dyDescent="0.3">
      <c r="A4" s="20"/>
      <c r="B4" s="20"/>
    </row>
    <row r="5" spans="1:2" x14ac:dyDescent="0.3">
      <c r="A5" s="20"/>
      <c r="B5" s="20"/>
    </row>
    <row r="6" spans="1:2" ht="15" customHeight="1" x14ac:dyDescent="0.3">
      <c r="A6" s="20"/>
      <c r="B6" s="20"/>
    </row>
    <row r="7" spans="1:2" x14ac:dyDescent="0.3">
      <c r="A7" s="42" t="s">
        <v>40</v>
      </c>
      <c r="B7" s="42"/>
    </row>
    <row r="8" spans="1:2" x14ac:dyDescent="0.3">
      <c r="A8" s="42" t="s">
        <v>68</v>
      </c>
      <c r="B8" s="42"/>
    </row>
    <row r="9" spans="1:2" x14ac:dyDescent="0.3">
      <c r="A9" s="42" t="s">
        <v>39</v>
      </c>
      <c r="B9" s="42"/>
    </row>
    <row r="10" spans="1:2" x14ac:dyDescent="0.3">
      <c r="A10" s="34"/>
      <c r="B10" s="34"/>
    </row>
    <row r="11" spans="1:2" ht="18.75" customHeight="1" x14ac:dyDescent="0.3">
      <c r="A11" s="19"/>
      <c r="B11" s="28"/>
    </row>
    <row r="12" spans="1:2" x14ac:dyDescent="0.3">
      <c r="A12" s="18"/>
      <c r="B12" s="31" t="s">
        <v>69</v>
      </c>
    </row>
    <row r="13" spans="1:2" x14ac:dyDescent="0.3">
      <c r="A13" s="4" t="s">
        <v>38</v>
      </c>
      <c r="B13" s="4"/>
    </row>
    <row r="14" spans="1:2" x14ac:dyDescent="0.3">
      <c r="A14" s="4" t="s">
        <v>37</v>
      </c>
      <c r="B14" s="4"/>
    </row>
    <row r="15" spans="1:2" x14ac:dyDescent="0.3">
      <c r="A15" s="9" t="s">
        <v>43</v>
      </c>
      <c r="B15" s="38">
        <v>32167720</v>
      </c>
    </row>
    <row r="16" spans="1:2" ht="17.25" hidden="1" customHeight="1" x14ac:dyDescent="0.3">
      <c r="A16" s="9" t="s">
        <v>36</v>
      </c>
      <c r="B16" s="29"/>
    </row>
    <row r="17" spans="1:11" ht="17.25" hidden="1" customHeight="1" x14ac:dyDescent="0.3">
      <c r="A17" s="9" t="s">
        <v>35</v>
      </c>
      <c r="B17" s="29"/>
    </row>
    <row r="18" spans="1:11" x14ac:dyDescent="0.3">
      <c r="A18" s="9" t="s">
        <v>44</v>
      </c>
      <c r="B18" s="38">
        <v>10719182</v>
      </c>
    </row>
    <row r="19" spans="1:11" customFormat="1" hidden="1" x14ac:dyDescent="0.3">
      <c r="A19" s="9" t="s">
        <v>49</v>
      </c>
      <c r="B19" s="29"/>
      <c r="C19" s="1"/>
      <c r="D19" s="1"/>
      <c r="E19" s="1"/>
      <c r="F19" s="1"/>
      <c r="G19" s="1"/>
      <c r="H19" s="1"/>
      <c r="I19" s="1"/>
      <c r="J19" s="1"/>
      <c r="K19" s="1"/>
    </row>
    <row r="20" spans="1:11" customFormat="1" x14ac:dyDescent="0.3">
      <c r="A20" s="9" t="s">
        <v>45</v>
      </c>
      <c r="B20" s="38">
        <f>6520328+1648492</f>
        <v>8168820</v>
      </c>
      <c r="C20" s="1"/>
      <c r="D20" s="1"/>
      <c r="E20" s="1"/>
      <c r="F20" s="1"/>
      <c r="G20" s="1"/>
      <c r="H20" s="1"/>
      <c r="I20" s="1"/>
      <c r="J20" s="1"/>
      <c r="K20" s="1"/>
    </row>
    <row r="21" spans="1:11" ht="17.25" customHeight="1" x14ac:dyDescent="0.3">
      <c r="A21" s="9" t="s">
        <v>52</v>
      </c>
      <c r="B21" s="38"/>
    </row>
    <row r="22" spans="1:11" s="2" customFormat="1" x14ac:dyDescent="0.3">
      <c r="A22" s="4" t="s">
        <v>34</v>
      </c>
      <c r="B22" s="13">
        <f>SUM(B15:B21)</f>
        <v>51055722</v>
      </c>
      <c r="C22" s="25"/>
      <c r="D22" s="25"/>
      <c r="G22" s="1"/>
    </row>
    <row r="23" spans="1:11" x14ac:dyDescent="0.3">
      <c r="A23" s="4"/>
      <c r="B23" s="7"/>
      <c r="G23" s="2"/>
    </row>
    <row r="24" spans="1:11" ht="19.5" customHeight="1" x14ac:dyDescent="0.3">
      <c r="A24" s="4" t="s">
        <v>33</v>
      </c>
      <c r="B24" s="7"/>
    </row>
    <row r="25" spans="1:11" ht="13.5" hidden="1" customHeight="1" x14ac:dyDescent="0.3">
      <c r="A25" s="9" t="s">
        <v>32</v>
      </c>
      <c r="B25" s="8"/>
    </row>
    <row r="26" spans="1:11" ht="12.75" hidden="1" customHeight="1" x14ac:dyDescent="0.3">
      <c r="A26" s="9" t="s">
        <v>31</v>
      </c>
      <c r="B26" s="8"/>
    </row>
    <row r="27" spans="1:11" ht="14.25" hidden="1" customHeight="1" x14ac:dyDescent="0.3">
      <c r="A27" s="9" t="s">
        <v>30</v>
      </c>
      <c r="B27" s="8"/>
    </row>
    <row r="28" spans="1:11" ht="15" hidden="1" customHeight="1" x14ac:dyDescent="0.3">
      <c r="A28" s="9" t="s">
        <v>29</v>
      </c>
      <c r="B28" s="8"/>
    </row>
    <row r="29" spans="1:11" x14ac:dyDescent="0.3">
      <c r="A29" s="9" t="s">
        <v>46</v>
      </c>
      <c r="B29" s="30">
        <v>28647748</v>
      </c>
    </row>
    <row r="30" spans="1:11" x14ac:dyDescent="0.3">
      <c r="A30" s="9" t="s">
        <v>28</v>
      </c>
      <c r="B30" s="14">
        <v>900490</v>
      </c>
    </row>
    <row r="31" spans="1:11" x14ac:dyDescent="0.3">
      <c r="A31" s="4" t="s">
        <v>27</v>
      </c>
      <c r="B31" s="13">
        <f>B29+B30</f>
        <v>29548238</v>
      </c>
    </row>
    <row r="32" spans="1:11" x14ac:dyDescent="0.3">
      <c r="A32" s="4"/>
      <c r="B32" s="7"/>
    </row>
    <row r="33" spans="1:5" ht="18" thickBot="1" x14ac:dyDescent="0.35">
      <c r="A33" s="4" t="s">
        <v>26</v>
      </c>
      <c r="B33" s="17">
        <f>B31+B22</f>
        <v>80603960</v>
      </c>
      <c r="D33" s="32"/>
      <c r="E33" s="10"/>
    </row>
    <row r="34" spans="1:5" ht="18" thickTop="1" x14ac:dyDescent="0.3">
      <c r="A34" s="4"/>
      <c r="B34" s="16"/>
    </row>
    <row r="35" spans="1:5" x14ac:dyDescent="0.3">
      <c r="A35" s="4" t="s">
        <v>25</v>
      </c>
      <c r="B35" s="7"/>
    </row>
    <row r="36" spans="1:5" ht="17.25" hidden="1" customHeight="1" x14ac:dyDescent="0.3">
      <c r="A36" s="9" t="s">
        <v>24</v>
      </c>
      <c r="B36" s="8"/>
    </row>
    <row r="37" spans="1:5" x14ac:dyDescent="0.3">
      <c r="A37" s="9" t="s">
        <v>47</v>
      </c>
      <c r="B37" s="30">
        <v>20626300</v>
      </c>
      <c r="D37" s="32"/>
      <c r="E37" s="10"/>
    </row>
    <row r="38" spans="1:5" ht="17.25" hidden="1" customHeight="1" x14ac:dyDescent="0.3">
      <c r="A38" s="9" t="s">
        <v>23</v>
      </c>
      <c r="B38" s="15"/>
    </row>
    <row r="39" spans="1:5" ht="17.25" hidden="1" customHeight="1" x14ac:dyDescent="0.3">
      <c r="A39" s="9" t="s">
        <v>22</v>
      </c>
      <c r="B39" s="15"/>
    </row>
    <row r="40" spans="1:5" ht="17.25" hidden="1" customHeight="1" x14ac:dyDescent="0.3">
      <c r="A40" s="9" t="s">
        <v>21</v>
      </c>
      <c r="B40" s="15"/>
    </row>
    <row r="41" spans="1:5" ht="17.25" hidden="1" customHeight="1" x14ac:dyDescent="0.3">
      <c r="A41" s="9" t="s">
        <v>20</v>
      </c>
      <c r="B41" s="15"/>
    </row>
    <row r="42" spans="1:5" ht="17.25" hidden="1" customHeight="1" x14ac:dyDescent="0.3">
      <c r="A42" s="9" t="s">
        <v>19</v>
      </c>
      <c r="B42" s="15"/>
    </row>
    <row r="43" spans="1:5" ht="17.25" hidden="1" customHeight="1" x14ac:dyDescent="0.3">
      <c r="A43" s="9" t="s">
        <v>18</v>
      </c>
      <c r="B43" s="15"/>
    </row>
    <row r="44" spans="1:5" ht="17.25" hidden="1" customHeight="1" x14ac:dyDescent="0.3">
      <c r="A44" s="9" t="s">
        <v>17</v>
      </c>
      <c r="B44" s="14"/>
    </row>
    <row r="45" spans="1:5" x14ac:dyDescent="0.3">
      <c r="A45" s="9" t="s">
        <v>48</v>
      </c>
      <c r="B45" s="14">
        <v>156380</v>
      </c>
    </row>
    <row r="46" spans="1:5" x14ac:dyDescent="0.3">
      <c r="A46" s="4" t="s">
        <v>16</v>
      </c>
      <c r="B46" s="13">
        <f>SUM(B37:B45)</f>
        <v>20782680</v>
      </c>
    </row>
    <row r="47" spans="1:5" x14ac:dyDescent="0.3">
      <c r="A47" s="4"/>
      <c r="B47" s="7"/>
    </row>
    <row r="48" spans="1:5" ht="17.25" hidden="1" customHeight="1" x14ac:dyDescent="0.3">
      <c r="A48" s="4" t="s">
        <v>15</v>
      </c>
      <c r="B48" s="7"/>
    </row>
    <row r="49" spans="1:7" ht="17.25" hidden="1" customHeight="1" x14ac:dyDescent="0.3">
      <c r="A49" s="9" t="s">
        <v>14</v>
      </c>
      <c r="B49" s="8"/>
    </row>
    <row r="50" spans="1:7" ht="17.25" hidden="1" customHeight="1" x14ac:dyDescent="0.3">
      <c r="A50" s="9" t="s">
        <v>13</v>
      </c>
      <c r="B50" s="8"/>
    </row>
    <row r="51" spans="1:7" ht="17.25" hidden="1" customHeight="1" x14ac:dyDescent="0.3">
      <c r="A51" s="9" t="s">
        <v>12</v>
      </c>
      <c r="B51" s="8"/>
    </row>
    <row r="52" spans="1:7" ht="17.25" hidden="1" customHeight="1" x14ac:dyDescent="0.3">
      <c r="A52" s="9" t="s">
        <v>11</v>
      </c>
      <c r="B52" s="8"/>
    </row>
    <row r="53" spans="1:7" ht="17.25" hidden="1" customHeight="1" x14ac:dyDescent="0.3">
      <c r="A53" s="9" t="s">
        <v>10</v>
      </c>
      <c r="B53" s="8"/>
    </row>
    <row r="54" spans="1:7" ht="17.25" hidden="1" customHeight="1" x14ac:dyDescent="0.3">
      <c r="A54" s="9" t="s">
        <v>9</v>
      </c>
      <c r="B54" s="8"/>
    </row>
    <row r="55" spans="1:7" ht="17.25" hidden="1" customHeight="1" x14ac:dyDescent="0.3">
      <c r="A55" s="4" t="s">
        <v>8</v>
      </c>
      <c r="B55" s="7"/>
    </row>
    <row r="56" spans="1:7" ht="10.5" hidden="1" customHeight="1" x14ac:dyDescent="0.3">
      <c r="A56" s="4"/>
      <c r="B56" s="7"/>
    </row>
    <row r="57" spans="1:7" s="2" customFormat="1" x14ac:dyDescent="0.3">
      <c r="A57" s="4" t="s">
        <v>7</v>
      </c>
      <c r="B57" s="12">
        <f>SUM(B46)</f>
        <v>20782680</v>
      </c>
      <c r="G57" s="1"/>
    </row>
    <row r="58" spans="1:7" ht="15" customHeight="1" x14ac:dyDescent="0.3">
      <c r="A58" s="4"/>
      <c r="B58" s="7"/>
      <c r="G58" s="2"/>
    </row>
    <row r="59" spans="1:7" x14ac:dyDescent="0.3">
      <c r="A59" s="4" t="s">
        <v>6</v>
      </c>
      <c r="B59" s="7"/>
    </row>
    <row r="60" spans="1:7" x14ac:dyDescent="0.3">
      <c r="A60" s="9" t="s">
        <v>5</v>
      </c>
      <c r="B60" s="11">
        <v>15000000</v>
      </c>
      <c r="E60" s="6"/>
    </row>
    <row r="61" spans="1:7" ht="28.5" customHeight="1" x14ac:dyDescent="0.3">
      <c r="A61" s="9" t="s">
        <v>50</v>
      </c>
      <c r="B61" s="11">
        <v>31750064</v>
      </c>
      <c r="C61" s="37"/>
      <c r="E61" s="6"/>
    </row>
    <row r="62" spans="1:7" x14ac:dyDescent="0.3">
      <c r="A62" s="9" t="s">
        <v>51</v>
      </c>
      <c r="B62" s="26">
        <v>13071216</v>
      </c>
      <c r="D62" s="10"/>
      <c r="E62" s="6"/>
    </row>
    <row r="63" spans="1:7" ht="0.75" customHeight="1" x14ac:dyDescent="0.3">
      <c r="A63" s="9" t="s">
        <v>4</v>
      </c>
      <c r="B63" s="8"/>
      <c r="E63" s="6"/>
    </row>
    <row r="64" spans="1:7" ht="9.75" customHeight="1" x14ac:dyDescent="0.3">
      <c r="A64" s="9"/>
      <c r="B64" s="27"/>
      <c r="E64" s="6"/>
    </row>
    <row r="65" spans="1:7" x14ac:dyDescent="0.3">
      <c r="A65" s="4" t="s">
        <v>42</v>
      </c>
      <c r="B65" s="7">
        <f>SUM(B60:B63)</f>
        <v>59821280</v>
      </c>
      <c r="E65" s="6"/>
    </row>
    <row r="66" spans="1:7" s="2" customFormat="1" ht="18" thickBot="1" x14ac:dyDescent="0.35">
      <c r="A66" s="4" t="s">
        <v>3</v>
      </c>
      <c r="B66" s="5">
        <f>B65+B57</f>
        <v>80603960</v>
      </c>
      <c r="D66" s="25"/>
      <c r="E66" s="33"/>
      <c r="F66" s="33"/>
      <c r="G66" s="1"/>
    </row>
    <row r="67" spans="1:7" s="2" customFormat="1" ht="18" thickTop="1" x14ac:dyDescent="0.3">
      <c r="A67" s="4"/>
      <c r="B67" s="36"/>
      <c r="C67" s="25"/>
    </row>
    <row r="68" spans="1:7" x14ac:dyDescent="0.3">
      <c r="A68" s="21"/>
      <c r="B68" s="22">
        <f>+B33-B66</f>
        <v>0</v>
      </c>
      <c r="D68" s="10"/>
    </row>
    <row r="69" spans="1:7" x14ac:dyDescent="0.3">
      <c r="A69" s="23" t="s">
        <v>58</v>
      </c>
      <c r="B69" s="35"/>
    </row>
    <row r="70" spans="1:7" x14ac:dyDescent="0.3">
      <c r="A70" s="35" t="s">
        <v>59</v>
      </c>
      <c r="B70" s="35"/>
    </row>
    <row r="71" spans="1:7" x14ac:dyDescent="0.3">
      <c r="A71" s="2"/>
      <c r="B71" s="24"/>
    </row>
    <row r="72" spans="1:7" ht="16.5" customHeight="1" x14ac:dyDescent="0.3"/>
    <row r="73" spans="1:7" x14ac:dyDescent="0.3">
      <c r="A73" s="40"/>
      <c r="B73" s="40"/>
    </row>
    <row r="74" spans="1:7" x14ac:dyDescent="0.3">
      <c r="A74" s="40"/>
      <c r="B74" s="40"/>
    </row>
    <row r="75" spans="1:7" x14ac:dyDescent="0.3">
      <c r="A75" s="40"/>
      <c r="B75" s="40"/>
    </row>
  </sheetData>
  <mergeCells count="7">
    <mergeCell ref="A74:B74"/>
    <mergeCell ref="A75:B75"/>
    <mergeCell ref="A1:B1"/>
    <mergeCell ref="A7:B7"/>
    <mergeCell ref="A8:B8"/>
    <mergeCell ref="A9:B9"/>
    <mergeCell ref="A73:B73"/>
  </mergeCells>
  <printOptions horizontalCentered="1"/>
  <pageMargins left="0.25" right="0.25" top="0.75" bottom="0.75" header="0.3" footer="0.3"/>
  <pageSetup scale="83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C04B0-84C5-4288-9EB3-89419EFE1883}">
  <dimension ref="A1"/>
  <sheetViews>
    <sheetView workbookViewId="0">
      <selection activeCell="H19" sqref="H19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Balance Enero 2024</vt:lpstr>
      <vt:lpstr>Balance Febrero 2024</vt:lpstr>
      <vt:lpstr>Balance Marzo 2024  (2)</vt:lpstr>
      <vt:lpstr>Balance Abril- 2024 </vt:lpstr>
      <vt:lpstr>Balance Mayo- 2024 </vt:lpstr>
      <vt:lpstr>Balance Junio-2024</vt:lpstr>
      <vt:lpstr>Balance agosto-2024</vt:lpstr>
      <vt:lpstr>Hoja2</vt:lpstr>
      <vt:lpstr>'Balance Abril- 2024 '!Área_de_impresión</vt:lpstr>
      <vt:lpstr>'Balance agosto-2024'!Área_de_impresión</vt:lpstr>
      <vt:lpstr>'Balance Enero 2024'!Área_de_impresión</vt:lpstr>
      <vt:lpstr>'Balance Febrero 2024'!Área_de_impresión</vt:lpstr>
      <vt:lpstr>'Balance Junio-2024'!Área_de_impresión</vt:lpstr>
      <vt:lpstr>'Balance Marzo 2024  (2)'!Área_de_impresión</vt:lpstr>
      <vt:lpstr>'Balance Mayo- 2024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Kennedy Antonio Vargas Hernandez</dc:creator>
  <cp:lastModifiedBy>Rosa Morillo</cp:lastModifiedBy>
  <cp:lastPrinted>2024-09-16T12:43:20Z</cp:lastPrinted>
  <dcterms:created xsi:type="dcterms:W3CDTF">2015-06-05T18:19:34Z</dcterms:created>
  <dcterms:modified xsi:type="dcterms:W3CDTF">2024-09-16T12:43:44Z</dcterms:modified>
</cp:coreProperties>
</file>