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lopez\Desktop\"/>
    </mc:Choice>
  </mc:AlternateContent>
  <xr:revisionPtr revIDLastSave="0" documentId="13_ncr:1_{CEFAABA7-48BB-4E1B-83CE-A7DC056DDE54}" xr6:coauthVersionLast="47" xr6:coauthVersionMax="47" xr10:uidLastSave="{00000000-0000-0000-0000-000000000000}"/>
  <bookViews>
    <workbookView xWindow="20370" yWindow="-120" windowWidth="20730" windowHeight="11160" xr2:uid="{FFF195E6-E896-465F-A390-1085C18363A0}"/>
  </bookViews>
  <sheets>
    <sheet name="MAYO 2023" sheetId="1" r:id="rId1"/>
  </sheets>
  <definedNames>
    <definedName name="_xlnm.Print_Area" localSheetId="0">'MAYO 2023'!$C$1:$R$102</definedName>
    <definedName name="_xlnm.Print_Titles" localSheetId="0">'MAYO 2023'!$1:$10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G11" i="1"/>
  <c r="J11" i="1"/>
  <c r="K11" i="1"/>
  <c r="N11" i="1"/>
  <c r="O11" i="1"/>
  <c r="D12" i="1"/>
  <c r="D11" i="1" s="1"/>
  <c r="E12" i="1"/>
  <c r="F12" i="1"/>
  <c r="F85" i="1" s="1"/>
  <c r="G12" i="1"/>
  <c r="R12" i="1" s="1"/>
  <c r="H12" i="1"/>
  <c r="H11" i="1" s="1"/>
  <c r="I12" i="1"/>
  <c r="J12" i="1"/>
  <c r="J85" i="1" s="1"/>
  <c r="K12" i="1"/>
  <c r="K85" i="1" s="1"/>
  <c r="L12" i="1"/>
  <c r="L11" i="1" s="1"/>
  <c r="M12" i="1"/>
  <c r="N12" i="1"/>
  <c r="N85" i="1" s="1"/>
  <c r="O12" i="1"/>
  <c r="O85" i="1" s="1"/>
  <c r="P12" i="1"/>
  <c r="P85" i="1" s="1"/>
  <c r="P11" i="1" s="1"/>
  <c r="Q12" i="1"/>
  <c r="R13" i="1"/>
  <c r="R14" i="1"/>
  <c r="R15" i="1"/>
  <c r="R16" i="1"/>
  <c r="R17" i="1"/>
  <c r="D18" i="1"/>
  <c r="E18" i="1"/>
  <c r="F18" i="1"/>
  <c r="G18" i="1"/>
  <c r="R18" i="1" s="1"/>
  <c r="H18" i="1"/>
  <c r="I18" i="1"/>
  <c r="J18" i="1"/>
  <c r="K18" i="1"/>
  <c r="L18" i="1"/>
  <c r="M18" i="1"/>
  <c r="N18" i="1"/>
  <c r="O18" i="1"/>
  <c r="P18" i="1"/>
  <c r="Q18" i="1"/>
  <c r="R19" i="1"/>
  <c r="R20" i="1"/>
  <c r="R21" i="1"/>
  <c r="R22" i="1"/>
  <c r="R23" i="1"/>
  <c r="R24" i="1"/>
  <c r="R25" i="1"/>
  <c r="R26" i="1"/>
  <c r="R27" i="1"/>
  <c r="D28" i="1"/>
  <c r="E28" i="1"/>
  <c r="F28" i="1"/>
  <c r="G28" i="1"/>
  <c r="R28" i="1" s="1"/>
  <c r="H28" i="1"/>
  <c r="I28" i="1"/>
  <c r="J28" i="1"/>
  <c r="K28" i="1"/>
  <c r="L28" i="1"/>
  <c r="M28" i="1"/>
  <c r="N28" i="1"/>
  <c r="O28" i="1"/>
  <c r="P28" i="1"/>
  <c r="Q28" i="1"/>
  <c r="R29" i="1"/>
  <c r="R30" i="1"/>
  <c r="R31" i="1"/>
  <c r="R32" i="1"/>
  <c r="R33" i="1"/>
  <c r="R34" i="1"/>
  <c r="R35" i="1"/>
  <c r="R36" i="1"/>
  <c r="R37" i="1"/>
  <c r="D38" i="1"/>
  <c r="E38" i="1"/>
  <c r="F38" i="1"/>
  <c r="G38" i="1"/>
  <c r="R38" i="1" s="1"/>
  <c r="H38" i="1"/>
  <c r="I38" i="1"/>
  <c r="J38" i="1"/>
  <c r="K38" i="1"/>
  <c r="L38" i="1"/>
  <c r="M38" i="1"/>
  <c r="N38" i="1"/>
  <c r="O38" i="1"/>
  <c r="P38" i="1"/>
  <c r="Q38" i="1"/>
  <c r="R39" i="1"/>
  <c r="R40" i="1"/>
  <c r="R41" i="1"/>
  <c r="R42" i="1"/>
  <c r="R43" i="1"/>
  <c r="R44" i="1"/>
  <c r="R45" i="1"/>
  <c r="R46" i="1"/>
  <c r="D47" i="1"/>
  <c r="E47" i="1"/>
  <c r="E11" i="1" s="1"/>
  <c r="F47" i="1"/>
  <c r="G47" i="1"/>
  <c r="R47" i="1" s="1"/>
  <c r="H47" i="1"/>
  <c r="I47" i="1"/>
  <c r="I11" i="1" s="1"/>
  <c r="J47" i="1"/>
  <c r="K47" i="1"/>
  <c r="L47" i="1"/>
  <c r="M47" i="1"/>
  <c r="M11" i="1" s="1"/>
  <c r="N47" i="1"/>
  <c r="O47" i="1"/>
  <c r="P47" i="1"/>
  <c r="Q47" i="1"/>
  <c r="Q11" i="1" s="1"/>
  <c r="R48" i="1"/>
  <c r="R49" i="1"/>
  <c r="R50" i="1"/>
  <c r="R51" i="1"/>
  <c r="R52" i="1"/>
  <c r="R53" i="1"/>
  <c r="D54" i="1"/>
  <c r="E54" i="1"/>
  <c r="F54" i="1"/>
  <c r="G54" i="1"/>
  <c r="R54" i="1" s="1"/>
  <c r="H54" i="1"/>
  <c r="I54" i="1"/>
  <c r="J54" i="1"/>
  <c r="K54" i="1"/>
  <c r="L54" i="1"/>
  <c r="M54" i="1"/>
  <c r="N54" i="1"/>
  <c r="O54" i="1"/>
  <c r="P54" i="1"/>
  <c r="Q54" i="1"/>
  <c r="R55" i="1"/>
  <c r="R56" i="1"/>
  <c r="R57" i="1"/>
  <c r="R58" i="1"/>
  <c r="R59" i="1"/>
  <c r="R60" i="1"/>
  <c r="R61" i="1"/>
  <c r="R62" i="1"/>
  <c r="R63" i="1"/>
  <c r="D64" i="1"/>
  <c r="E64" i="1"/>
  <c r="F64" i="1"/>
  <c r="G64" i="1"/>
  <c r="R64" i="1" s="1"/>
  <c r="H64" i="1"/>
  <c r="I64" i="1"/>
  <c r="J64" i="1"/>
  <c r="K64" i="1"/>
  <c r="L64" i="1"/>
  <c r="M64" i="1"/>
  <c r="N64" i="1"/>
  <c r="O64" i="1"/>
  <c r="P64" i="1"/>
  <c r="Q64" i="1"/>
  <c r="R65" i="1"/>
  <c r="R66" i="1"/>
  <c r="R67" i="1"/>
  <c r="R68" i="1"/>
  <c r="D69" i="1"/>
  <c r="E69" i="1"/>
  <c r="F69" i="1"/>
  <c r="G69" i="1"/>
  <c r="R69" i="1" s="1"/>
  <c r="H69" i="1"/>
  <c r="I69" i="1"/>
  <c r="J69" i="1"/>
  <c r="K69" i="1"/>
  <c r="L69" i="1"/>
  <c r="M69" i="1"/>
  <c r="N69" i="1"/>
  <c r="O69" i="1"/>
  <c r="P69" i="1"/>
  <c r="Q69" i="1"/>
  <c r="R70" i="1"/>
  <c r="R71" i="1"/>
  <c r="D72" i="1"/>
  <c r="E72" i="1"/>
  <c r="F72" i="1"/>
  <c r="G72" i="1"/>
  <c r="R72" i="1" s="1"/>
  <c r="H72" i="1"/>
  <c r="I72" i="1"/>
  <c r="J72" i="1"/>
  <c r="K72" i="1"/>
  <c r="L72" i="1"/>
  <c r="M72" i="1"/>
  <c r="N72" i="1"/>
  <c r="O72" i="1"/>
  <c r="P72" i="1"/>
  <c r="Q72" i="1"/>
  <c r="R73" i="1"/>
  <c r="R74" i="1"/>
  <c r="R75" i="1"/>
  <c r="D77" i="1"/>
  <c r="E77" i="1"/>
  <c r="F77" i="1"/>
  <c r="G77" i="1"/>
  <c r="G76" i="1" s="1"/>
  <c r="H77" i="1"/>
  <c r="I77" i="1"/>
  <c r="J77" i="1"/>
  <c r="K77" i="1"/>
  <c r="K76" i="1" s="1"/>
  <c r="L77" i="1"/>
  <c r="M77" i="1"/>
  <c r="N77" i="1"/>
  <c r="O77" i="1"/>
  <c r="O76" i="1" s="1"/>
  <c r="P77" i="1"/>
  <c r="Q77" i="1"/>
  <c r="R78" i="1"/>
  <c r="R79" i="1"/>
  <c r="D80" i="1"/>
  <c r="D76" i="1" s="1"/>
  <c r="E80" i="1"/>
  <c r="E76" i="1" s="1"/>
  <c r="F80" i="1"/>
  <c r="F76" i="1" s="1"/>
  <c r="G80" i="1"/>
  <c r="H80" i="1"/>
  <c r="H76" i="1" s="1"/>
  <c r="I80" i="1"/>
  <c r="I76" i="1" s="1"/>
  <c r="J80" i="1"/>
  <c r="J76" i="1" s="1"/>
  <c r="K80" i="1"/>
  <c r="L80" i="1"/>
  <c r="L76" i="1" s="1"/>
  <c r="M80" i="1"/>
  <c r="M76" i="1" s="1"/>
  <c r="N80" i="1"/>
  <c r="N76" i="1" s="1"/>
  <c r="O80" i="1"/>
  <c r="P80" i="1"/>
  <c r="P76" i="1" s="1"/>
  <c r="Q80" i="1"/>
  <c r="Q76" i="1" s="1"/>
  <c r="R80" i="1"/>
  <c r="R81" i="1"/>
  <c r="R82" i="1"/>
  <c r="D83" i="1"/>
  <c r="E83" i="1"/>
  <c r="F83" i="1"/>
  <c r="G83" i="1"/>
  <c r="R83" i="1" s="1"/>
  <c r="H83" i="1"/>
  <c r="I83" i="1"/>
  <c r="J83" i="1"/>
  <c r="K83" i="1"/>
  <c r="L83" i="1"/>
  <c r="M83" i="1"/>
  <c r="N83" i="1"/>
  <c r="O83" i="1"/>
  <c r="P83" i="1"/>
  <c r="Q83" i="1"/>
  <c r="R84" i="1"/>
  <c r="E85" i="1"/>
  <c r="I85" i="1"/>
  <c r="M85" i="1"/>
  <c r="Q85" i="1"/>
  <c r="R76" i="1" l="1"/>
  <c r="R11" i="1"/>
  <c r="L85" i="1"/>
  <c r="D85" i="1"/>
  <c r="R77" i="1"/>
  <c r="G85" i="1"/>
  <c r="R85" i="1" s="1"/>
  <c r="H85" i="1"/>
</calcChain>
</file>

<file path=xl/sharedStrings.xml><?xml version="1.0" encoding="utf-8"?>
<sst xmlns="http://schemas.openxmlformats.org/spreadsheetml/2006/main" count="104" uniqueCount="104">
  <si>
    <t>Enc.  Financiero</t>
  </si>
  <si>
    <t>Enc. De Presupuesto</t>
  </si>
  <si>
    <t>Nelson Johnson, M.A.</t>
  </si>
  <si>
    <t>LIC. MANUEL MEDINA G</t>
  </si>
  <si>
    <t>Fecha de imputación: hasta el 31 de mayo del 2023</t>
  </si>
  <si>
    <t>Fecha de registro: Desde el 1 De mayo  del 2023</t>
  </si>
  <si>
    <t>Fuente: 10; 30</t>
  </si>
  <si>
    <t>Total general</t>
  </si>
  <si>
    <t>4.3.5 - DISMINUCIÓN DEPÓSITOS FONDOS DE TERCEROS</t>
  </si>
  <si>
    <t>4.3 - DISMINUCIÓN DE FONDOS DE TERCEROS</t>
  </si>
  <si>
    <t>4.2.2 - DISMINUCIÓN DE PASIVOS NO CORRIENTES</t>
  </si>
  <si>
    <t>4.2.1 - DISMINUCIÓN DE PASIVOS CORRIENTES</t>
  </si>
  <si>
    <t>4.2 - DISMINUCIÓN DE PASIVOS</t>
  </si>
  <si>
    <t>4.1.2 - INCREMENTO DE ACTIVOS FINANCIEROS NO CORRIENTES</t>
  </si>
  <si>
    <t>4.1.1 - INCREMENTO DE ACTIVOS FINANCIEROS CORRIENTES</t>
  </si>
  <si>
    <t>4.1 - INCREMENTO DE ACTIVOS FINANCIEROS</t>
  </si>
  <si>
    <t>4 - APLICACIONES FINANCIERAS</t>
  </si>
  <si>
    <t>2.9.4 - COMISIONES Y OTROS GASTOS BANCARIOS DE LA DEUDA PÚBLICA</t>
  </si>
  <si>
    <t>2.9.2 - INTERESES DE LA DEUDA PUBLICA EXTERNA</t>
  </si>
  <si>
    <t>2.9.1 - INTERESES DE LA DEUDA PÚBLICA INTERNA</t>
  </si>
  <si>
    <t>2.9 - GASTOS FINANCIEROS</t>
  </si>
  <si>
    <t>2.8.2 - ADQUISICIÓN DE TÍTULOS VALORES REPRESENTATIVOS DE DEUDA</t>
  </si>
  <si>
    <t>2.8.1 - CONCESIÓN DE PRESTAMOS</t>
  </si>
  <si>
    <t>2.8 - ADQUISICION DE ACTIVOS FINANCIEROS CON FINES DE POLÍTICA</t>
  </si>
  <si>
    <t>2.7.4 - GASTOS QUE SE ASIGNARÁN DURANTE EL EJERCICIO PARA INVERSIÓN (ART. 32 Y 33 LEY 423-06)</t>
  </si>
  <si>
    <t>2.7.3 - CONSTRUCCIONES EN BIENES CONCESIONADOS</t>
  </si>
  <si>
    <t>2.7.2 - INFRAESTRUCTURA</t>
  </si>
  <si>
    <t>2.7.1 - OBRAS EN EDIFICACIONES</t>
  </si>
  <si>
    <t>2.7 - OBRAS</t>
  </si>
  <si>
    <t>2.6.9 - EDIFICIOS, ESTRUCTURAS, TIERRAS, TERRENOS Y OBJETOS DE VALOR</t>
  </si>
  <si>
    <t>2.6.8 - BIENES INTANGIBLES</t>
  </si>
  <si>
    <t>2.6.7 - ACTIVOS BIOLÓGICOS</t>
  </si>
  <si>
    <t>2.6.6 - EQUIPOS DE DEFENSA Y SEGURIDAD</t>
  </si>
  <si>
    <t>2.6.5 - MAQUINARIA, OTROS EQUIPOS Y HERRAMIENTAS</t>
  </si>
  <si>
    <t>2.6.4 - VEHÍCULOS Y EQUIPO DE TRANSPORTE, TRACCIÓN Y ELEVACIÓN</t>
  </si>
  <si>
    <t>2.6.3 - EQUIPO E INSTRUMENTAL, CIENTÍFICO Y LABORATORIO</t>
  </si>
  <si>
    <t>2.6.2 - MOBILIARIO Y EQUIPO AUDIOVISUAL, RECREATIVO Y EDUCACIONAL</t>
  </si>
  <si>
    <t>2.6.1 - MOBILIARIO Y EQUIPO</t>
  </si>
  <si>
    <t>2.6 - BIENES MUEBLES, INMUEBLES E INTANGIBLES</t>
  </si>
  <si>
    <t>2.5.9 - TRANSFERENCIAS DE CAPITAL A OTRAS INSTITUCIONES PÚBLICAS</t>
  </si>
  <si>
    <t>2.5.6 - TRANSFERENCIAS DE CAPITAL AL SECTOR EXTERNO</t>
  </si>
  <si>
    <t>2.5.4 - TRANSFERENCIAS DE CAPITAL  A EMPRESAS PÚBLICAS NO FINANCIERAS</t>
  </si>
  <si>
    <t>2.5.3 - TRANSFERENCIAS DE CAPITAL A GOBIERNOS GENERALES LOCALES</t>
  </si>
  <si>
    <t>2.5.2 - TRANSFERENCIAS DE CAPITAL AL GOBIERNO GENERAL  NACIONAL</t>
  </si>
  <si>
    <t>2.5.1 - TRANSFERENCIAS DE CAPITAL AL SECTOR PRIVADO</t>
  </si>
  <si>
    <t>2.5 - TRANSFERENCIAS DE CAPITAL</t>
  </si>
  <si>
    <t>2.4.9 - TRANSFERENCIAS CORRIENTES A OTRAS INSTITUCIONES PÚBLICAS</t>
  </si>
  <si>
    <t>2.4.7 - TRANSFERENCIAS CORRIENTES AL SECTOR EXTERNO</t>
  </si>
  <si>
    <t>2.4.6 - SUBVENCIONES</t>
  </si>
  <si>
    <t>2.4.5 - TRANSFERENCIAS CORRIENTES A INSTITUCIONES PÚBLICAS FINANCIERAS</t>
  </si>
  <si>
    <t>2.4.4 - TRANSFERENCIAS CORRIENTES A EMPRESAS PÚBLICAS NO FINANCIERAS</t>
  </si>
  <si>
    <t>2.4.3 - TRANSFERENCIAS CORRIENTES A GOBIERNOS GENERALES LOCALES</t>
  </si>
  <si>
    <t>2.4.2 - TRANSFERENCIAS CORRIENTES AL  GOBIERNO GENERAL NACIONAL</t>
  </si>
  <si>
    <t>2.4.1 - TRANSFERENCIAS CORRIENTES AL SECTOR PRIVADO</t>
  </si>
  <si>
    <t>2.4 - TRANSFERENCIAS CORRIENTES</t>
  </si>
  <si>
    <t>2.3.9 - PRODUCTOS Y ÚTILES VARIOS</t>
  </si>
  <si>
    <t>2.3.8 - GASTOS QUE SE ASIGNARÁN DURANTE EL EJERCICIO (ART. 32 Y 33 LEY 423-06)</t>
  </si>
  <si>
    <t>2.3.7 - COMBUSTIBLES, LUBRICANTES, PRODUCTOS QUÍMICOS Y CONEXOS</t>
  </si>
  <si>
    <t>2.3.6 - PRODUCTOS DE MINERALES, METÁLICOS Y NO METÁLICOS</t>
  </si>
  <si>
    <t>2.3.5 - PRODUCTOS DE CUERO, CAUCHO Y PLÁSTICO</t>
  </si>
  <si>
    <t>2.3.4 - PRODUCTOS FARMACÉUTICOS</t>
  </si>
  <si>
    <t>2.3.3 - PRODUCTOS DE PAPEL, CARTÓN E IMPRESOS</t>
  </si>
  <si>
    <t>2.3.2 - TEXTILES Y VESTUARIOS</t>
  </si>
  <si>
    <t>2.3.1 - ALIMENTOS Y PRODUCTOS AGROFORESTALES</t>
  </si>
  <si>
    <t>2.3 - MATERIALES Y SUMINISTROS</t>
  </si>
  <si>
    <t>2.2.9 - OTRAS CONTRATACIONES DE SERVICIOS</t>
  </si>
  <si>
    <t>2.2.8 - OTROS SERVICIOS NO INCLUIDOS EN CONCEPTOS ANTERIORES</t>
  </si>
  <si>
    <t>2.2.7 - SERVICIOS DE CONSERVACIÓN, REPARACIONES MENORES E INSTALACIONES TEMPORALES</t>
  </si>
  <si>
    <t>2.2.6 - SEGUROS</t>
  </si>
  <si>
    <t>2.2.5 - ALQUILERES Y RENTAS</t>
  </si>
  <si>
    <t>2.2.4 - TRANSPORTE Y ALMACENAJE</t>
  </si>
  <si>
    <t>2.2.3 - VIÁTICOS</t>
  </si>
  <si>
    <t>2.2.2 - PUBLICIDAD, IMPRESIÓN Y ENCUADERNACIÓN</t>
  </si>
  <si>
    <t>2.2.1 - SERVICIOS BÁSICOS</t>
  </si>
  <si>
    <t>2.2 - CONTRATACIÓN DE SERVICIOS</t>
  </si>
  <si>
    <t>2.1.5 - CONTRIBUCIONES A LA SEGURIDAD SOCIAL</t>
  </si>
  <si>
    <t>2.1.4 - GRATIFICACIONES Y BONIFICACIONES</t>
  </si>
  <si>
    <t>2.1.3 - DIETAS Y GASTOS DE REPRESENTACIÓN</t>
  </si>
  <si>
    <t>2.1.2 - SOBRESUELDOS</t>
  </si>
  <si>
    <t>2.1.1 - REMUNERACIONES</t>
  </si>
  <si>
    <t>2.1 - REMUNERACIONES Y CONTRIBUCIONES</t>
  </si>
  <si>
    <t>2 - GASTOS</t>
  </si>
  <si>
    <t xml:space="preserve">Total </t>
  </si>
  <si>
    <t>Diciembre</t>
  </si>
  <si>
    <t xml:space="preserve">Noviembre </t>
  </si>
  <si>
    <t>Octubre</t>
  </si>
  <si>
    <t>Septiembre</t>
  </si>
  <si>
    <t xml:space="preserve">Agosto </t>
  </si>
  <si>
    <t>Julio</t>
  </si>
  <si>
    <t>Junio</t>
  </si>
  <si>
    <t>Mayo</t>
  </si>
  <si>
    <t>Abril</t>
  </si>
  <si>
    <t>Marzo</t>
  </si>
  <si>
    <t>Febrero</t>
  </si>
  <si>
    <t xml:space="preserve">Enero </t>
  </si>
  <si>
    <t xml:space="preserve">Gasto devengado </t>
  </si>
  <si>
    <t>Presupuesto Modificado</t>
  </si>
  <si>
    <t>Presupuesto Aprobado</t>
  </si>
  <si>
    <t>DETALLE</t>
  </si>
  <si>
    <t>En RD$</t>
  </si>
  <si>
    <t xml:space="preserve">Ejecución de Gastos y Aplicaciones financieras </t>
  </si>
  <si>
    <t>Año 2023</t>
  </si>
  <si>
    <t>Instituto de Innovación en Biotecnología e Industria (IIBI)</t>
  </si>
  <si>
    <t>Ministerio de Educación Superior Ciencia y Tecnología (MESCyT)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</si>
</sst>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.0_);_(* \(#,##0.0\);_(* &quot;-&quot;??_);_(@_)"/>
    <numFmt numFmtId="166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"/>
      <name val="Calibri"/>
      <family val="2"/>
    </font>
    <font>
      <sz val="11"/>
      <color theme="1"/>
      <name val="Arial"/>
      <family val="2"/>
    </font>
    <font>
      <b/>
      <sz val="9"/>
      <color rgb="FF000000"/>
      <name val="Arial"/>
      <family val="2"/>
    </font>
    <font>
      <sz val="1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2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Protection="1">
      <protection locked="0"/>
    </xf>
    <xf numFmtId="10" fontId="0" fillId="0" borderId="0" xfId="3" applyNumberFormat="1" applyFont="1" applyProtection="1">
      <protection locked="0"/>
    </xf>
    <xf numFmtId="164" fontId="0" fillId="0" borderId="0" xfId="1" applyFont="1" applyProtection="1">
      <protection locked="0"/>
    </xf>
    <xf numFmtId="164" fontId="0" fillId="0" borderId="0" xfId="0" applyNumberFormat="1" applyProtection="1">
      <protection locked="0"/>
    </xf>
    <xf numFmtId="4" fontId="0" fillId="0" borderId="0" xfId="0" applyNumberFormat="1" applyProtection="1">
      <protection locked="0"/>
    </xf>
    <xf numFmtId="10" fontId="0" fillId="0" borderId="0" xfId="3" applyNumberFormat="1" applyFont="1"/>
    <xf numFmtId="164" fontId="0" fillId="0" borderId="0" xfId="1" applyFont="1" applyProtection="1"/>
    <xf numFmtId="164" fontId="0" fillId="0" borderId="0" xfId="0" applyNumberFormat="1"/>
    <xf numFmtId="4" fontId="0" fillId="0" borderId="0" xfId="0" applyNumberFormat="1"/>
    <xf numFmtId="164" fontId="0" fillId="0" borderId="0" xfId="1" applyFont="1" applyAlignment="1" applyProtection="1">
      <alignment wrapText="1"/>
    </xf>
    <xf numFmtId="0" fontId="4" fillId="0" borderId="0" xfId="0" applyFont="1" applyProtection="1">
      <protection locked="0"/>
    </xf>
    <xf numFmtId="10" fontId="4" fillId="0" borderId="0" xfId="3" applyNumberFormat="1" applyFont="1" applyProtection="1">
      <protection locked="0"/>
    </xf>
    <xf numFmtId="164" fontId="2" fillId="2" borderId="1" xfId="1" applyFont="1" applyFill="1" applyBorder="1" applyProtection="1">
      <protection locked="0"/>
    </xf>
    <xf numFmtId="165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4" fontId="4" fillId="0" borderId="0" xfId="0" applyNumberFormat="1" applyFont="1" applyProtection="1">
      <protection locked="0"/>
    </xf>
    <xf numFmtId="165" fontId="0" fillId="0" borderId="0" xfId="0" applyNumberFormat="1" applyProtection="1">
      <protection locked="0"/>
    </xf>
    <xf numFmtId="0" fontId="0" fillId="0" borderId="0" xfId="0" applyAlignment="1" applyProtection="1">
      <alignment horizontal="left" indent="2"/>
      <protection locked="0"/>
    </xf>
    <xf numFmtId="0" fontId="3" fillId="0" borderId="0" xfId="0" applyFont="1" applyProtection="1">
      <protection locked="0"/>
    </xf>
    <xf numFmtId="10" fontId="3" fillId="0" borderId="0" xfId="3" applyNumberFormat="1" applyFont="1" applyProtection="1">
      <protection locked="0"/>
    </xf>
    <xf numFmtId="164" fontId="3" fillId="0" borderId="0" xfId="1" applyFont="1" applyProtection="1">
      <protection locked="0"/>
    </xf>
    <xf numFmtId="0" fontId="3" fillId="0" borderId="0" xfId="0" applyFont="1" applyAlignment="1" applyProtection="1">
      <alignment horizontal="left" indent="1"/>
      <protection locked="0"/>
    </xf>
    <xf numFmtId="4" fontId="3" fillId="0" borderId="0" xfId="0" applyNumberFormat="1" applyFont="1" applyProtection="1">
      <protection locked="0"/>
    </xf>
    <xf numFmtId="164" fontId="3" fillId="0" borderId="2" xfId="1" applyFont="1" applyBorder="1" applyProtection="1">
      <protection locked="0"/>
    </xf>
    <xf numFmtId="165" fontId="3" fillId="0" borderId="2" xfId="0" applyNumberFormat="1" applyFont="1" applyBorder="1" applyProtection="1">
      <protection locked="0"/>
    </xf>
    <xf numFmtId="164" fontId="3" fillId="0" borderId="2" xfId="0" applyNumberFormat="1" applyFont="1" applyBorder="1" applyProtection="1">
      <protection locked="0"/>
    </xf>
    <xf numFmtId="0" fontId="3" fillId="0" borderId="2" xfId="0" applyFont="1" applyBorder="1" applyAlignment="1" applyProtection="1">
      <alignment horizontal="left"/>
      <protection locked="0"/>
    </xf>
    <xf numFmtId="166" fontId="7" fillId="0" borderId="0" xfId="2" applyFont="1" applyAlignment="1">
      <alignment horizontal="right"/>
    </xf>
    <xf numFmtId="164" fontId="8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4" fontId="0" fillId="0" borderId="0" xfId="1" applyNumberFormat="1" applyFont="1" applyProtection="1">
      <protection locked="0"/>
    </xf>
    <xf numFmtId="4" fontId="3" fillId="0" borderId="0" xfId="1" applyNumberFormat="1" applyFont="1" applyProtection="1">
      <protection locked="0"/>
    </xf>
    <xf numFmtId="4" fontId="3" fillId="0" borderId="2" xfId="1" applyNumberFormat="1" applyFont="1" applyBorder="1" applyProtection="1">
      <protection locked="0"/>
    </xf>
    <xf numFmtId="164" fontId="2" fillId="3" borderId="3" xfId="1" applyFont="1" applyFill="1" applyBorder="1" applyAlignment="1" applyProtection="1">
      <alignment horizontal="center"/>
      <protection locked="0"/>
    </xf>
    <xf numFmtId="164" fontId="2" fillId="3" borderId="4" xfId="1" applyFont="1" applyFill="1" applyBorder="1" applyAlignment="1" applyProtection="1">
      <alignment horizontal="center"/>
      <protection locked="0"/>
    </xf>
    <xf numFmtId="164" fontId="2" fillId="2" borderId="3" xfId="1" applyFont="1" applyFill="1" applyBorder="1" applyAlignment="1" applyProtection="1">
      <alignment horizontal="center" vertical="center" wrapText="1"/>
      <protection locked="0"/>
    </xf>
    <xf numFmtId="164" fontId="2" fillId="2" borderId="5" xfId="1" applyFont="1" applyFill="1" applyBorder="1" applyAlignment="1" applyProtection="1">
      <alignment horizontal="center" vertical="center" wrapText="1"/>
      <protection locked="0"/>
    </xf>
    <xf numFmtId="164" fontId="2" fillId="3" borderId="8" xfId="1" applyFont="1" applyFill="1" applyBorder="1" applyAlignment="1" applyProtection="1">
      <alignment horizontal="center" vertical="center"/>
      <protection locked="0"/>
    </xf>
    <xf numFmtId="164" fontId="2" fillId="3" borderId="7" xfId="1" applyFont="1" applyFill="1" applyBorder="1" applyAlignment="1" applyProtection="1">
      <alignment horizontal="center" vertical="center"/>
      <protection locked="0"/>
    </xf>
    <xf numFmtId="164" fontId="2" fillId="3" borderId="6" xfId="1" applyFont="1" applyFill="1" applyBorder="1" applyAlignment="1" applyProtection="1">
      <alignment horizontal="center" vertical="center"/>
      <protection locked="0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2" fillId="0" borderId="9" xfId="0" applyFont="1" applyBorder="1" applyAlignment="1" applyProtection="1">
      <alignment horizontal="center" vertical="center" wrapText="1" readingOrder="1"/>
      <protection locked="0"/>
    </xf>
    <xf numFmtId="0" fontId="12" fillId="0" borderId="0" xfId="0" applyFont="1" applyAlignment="1" applyProtection="1">
      <alignment horizontal="center" vertical="center" wrapText="1" readingOrder="1"/>
      <protection locked="0"/>
    </xf>
    <xf numFmtId="0" fontId="11" fillId="0" borderId="9" xfId="0" applyFont="1" applyBorder="1" applyAlignment="1" applyProtection="1">
      <alignment horizontal="center" vertical="top" wrapText="1" readingOrder="1"/>
      <protection locked="0"/>
    </xf>
    <xf numFmtId="0" fontId="11" fillId="0" borderId="0" xfId="0" applyFont="1" applyAlignment="1" applyProtection="1">
      <alignment horizontal="center" vertical="top" wrapText="1" readingOrder="1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top" wrapText="1" readingOrder="1"/>
      <protection locked="0"/>
    </xf>
    <xf numFmtId="0" fontId="10" fillId="0" borderId="0" xfId="0" applyFont="1" applyAlignment="1" applyProtection="1">
      <alignment horizontal="center" vertical="top" wrapText="1" readingOrder="1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10A282BF-5D69-47B3-AB40-341427CDE4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40354" y="266348"/>
          <a:ext cx="2155264" cy="957895"/>
        </a:xfrm>
        <a:prstGeom prst="rect">
          <a:avLst/>
        </a:prstGeom>
      </xdr:spPr>
    </xdr:pic>
    <xdr:clientData/>
  </xdr:oneCellAnchor>
  <xdr:oneCellAnchor>
    <xdr:from>
      <xdr:col>2</xdr:col>
      <xdr:colOff>63500</xdr:colOff>
      <xdr:row>0</xdr:row>
      <xdr:rowOff>41275</xdr:rowOff>
    </xdr:from>
    <xdr:ext cx="4189887" cy="1682750"/>
    <xdr:pic>
      <xdr:nvPicPr>
        <xdr:cNvPr id="3" name="Imagen 2">
          <a:extLst>
            <a:ext uri="{FF2B5EF4-FFF2-40B4-BE49-F238E27FC236}">
              <a16:creationId xmlns:a16="http://schemas.microsoft.com/office/drawing/2014/main" id="{CAF471C1-951F-4FE1-A2A3-1546C6FE5F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500" y="41275"/>
          <a:ext cx="4189887" cy="1682750"/>
        </a:xfrm>
        <a:prstGeom prst="rect">
          <a:avLst/>
        </a:prstGeom>
      </xdr:spPr>
    </xdr:pic>
    <xdr:clientData/>
  </xdr:one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A9B6BAF4-7817-4535-B6F9-602BCCD9AEE5}"/>
            </a:ext>
          </a:extLst>
        </xdr:cNvPr>
        <xdr:cNvCxnSpPr/>
      </xdr:nvCxnSpPr>
      <xdr:spPr>
        <a:xfrm>
          <a:off x="3249223" y="18660596"/>
          <a:ext cx="1323255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B90CCDC2-943D-4DA8-923C-1A5E17189E51}"/>
            </a:ext>
          </a:extLst>
        </xdr:cNvPr>
        <xdr:cNvCxnSpPr/>
      </xdr:nvCxnSpPr>
      <xdr:spPr>
        <a:xfrm>
          <a:off x="9093977" y="18669000"/>
          <a:ext cx="1729228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93141DFA-E502-4306-A73E-855A393FA23F}"/>
            </a:ext>
          </a:extLst>
        </xdr:cNvPr>
        <xdr:cNvCxnSpPr/>
      </xdr:nvCxnSpPr>
      <xdr:spPr>
        <a:xfrm>
          <a:off x="3249223" y="18660596"/>
          <a:ext cx="1323255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6C7DF845-412A-4924-95F3-D218603E9377}"/>
            </a:ext>
          </a:extLst>
        </xdr:cNvPr>
        <xdr:cNvCxnSpPr/>
      </xdr:nvCxnSpPr>
      <xdr:spPr>
        <a:xfrm>
          <a:off x="3249223" y="18660596"/>
          <a:ext cx="1323255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2A7BE6C8-11F2-4254-A521-0A6EF0D2DB52}"/>
            </a:ext>
          </a:extLst>
        </xdr:cNvPr>
        <xdr:cNvCxnSpPr/>
      </xdr:nvCxnSpPr>
      <xdr:spPr>
        <a:xfrm>
          <a:off x="3249223" y="18660596"/>
          <a:ext cx="1323255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F75C7-BA47-40A8-9780-FC7E8571944B}">
  <sheetPr>
    <pageSetUpPr fitToPage="1"/>
  </sheetPr>
  <dimension ref="A1:S101"/>
  <sheetViews>
    <sheetView tabSelected="1" view="pageBreakPreview" topLeftCell="C87" zoomScale="60" zoomScaleNormal="70" workbookViewId="0">
      <selection activeCell="C91" sqref="C91"/>
    </sheetView>
  </sheetViews>
  <sheetFormatPr baseColWidth="10" defaultColWidth="11.42578125" defaultRowHeight="15" x14ac:dyDescent="0.25"/>
  <cols>
    <col min="1" max="1" width="11.42578125" style="1"/>
    <col min="2" max="2" width="14.28515625" style="5" bestFit="1" customWidth="1"/>
    <col min="3" max="3" width="93.28515625" style="1" customWidth="1"/>
    <col min="4" max="5" width="21.85546875" style="4" customWidth="1"/>
    <col min="6" max="6" width="18.28515625" style="3" bestFit="1" customWidth="1"/>
    <col min="7" max="7" width="19.7109375" style="3" bestFit="1" customWidth="1"/>
    <col min="8" max="8" width="18.85546875" style="3" bestFit="1" customWidth="1"/>
    <col min="9" max="9" width="19.7109375" style="3" bestFit="1" customWidth="1"/>
    <col min="10" max="11" width="19.28515625" style="3" bestFit="1" customWidth="1"/>
    <col min="12" max="13" width="19.7109375" style="3" bestFit="1" customWidth="1"/>
    <col min="14" max="16" width="19.28515625" style="3" bestFit="1" customWidth="1"/>
    <col min="17" max="17" width="19.7109375" style="3" bestFit="1" customWidth="1"/>
    <col min="18" max="18" width="23.42578125" style="3" bestFit="1" customWidth="1"/>
    <col min="19" max="19" width="19.28515625" style="2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5" t="s">
        <v>103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9" ht="21" customHeight="1" x14ac:dyDescent="0.25">
      <c r="C4" s="47" t="s">
        <v>102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19" ht="15.75" x14ac:dyDescent="0.25">
      <c r="C5" s="49" t="s">
        <v>101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9" ht="21.75" customHeight="1" x14ac:dyDescent="0.25">
      <c r="C6" s="51" t="s">
        <v>100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1:19" ht="15.75" customHeight="1" x14ac:dyDescent="0.25">
      <c r="C7" s="52" t="s">
        <v>99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</row>
    <row r="9" spans="1:19" ht="25.5" customHeight="1" x14ac:dyDescent="0.25">
      <c r="C9" s="53" t="s">
        <v>98</v>
      </c>
      <c r="D9" s="37" t="s">
        <v>97</v>
      </c>
      <c r="E9" s="37" t="s">
        <v>96</v>
      </c>
      <c r="F9" s="39" t="s">
        <v>95</v>
      </c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1"/>
    </row>
    <row r="10" spans="1:19" x14ac:dyDescent="0.25">
      <c r="C10" s="53"/>
      <c r="D10" s="38"/>
      <c r="E10" s="38"/>
      <c r="F10" s="35" t="s">
        <v>94</v>
      </c>
      <c r="G10" s="35" t="s">
        <v>93</v>
      </c>
      <c r="H10" s="35" t="s">
        <v>92</v>
      </c>
      <c r="I10" s="35" t="s">
        <v>91</v>
      </c>
      <c r="J10" s="36" t="s">
        <v>90</v>
      </c>
      <c r="K10" s="35" t="s">
        <v>89</v>
      </c>
      <c r="L10" s="36" t="s">
        <v>88</v>
      </c>
      <c r="M10" s="35" t="s">
        <v>87</v>
      </c>
      <c r="N10" s="35" t="s">
        <v>86</v>
      </c>
      <c r="O10" s="35" t="s">
        <v>85</v>
      </c>
      <c r="P10" s="35" t="s">
        <v>84</v>
      </c>
      <c r="Q10" s="36" t="s">
        <v>83</v>
      </c>
      <c r="R10" s="35" t="s">
        <v>82</v>
      </c>
    </row>
    <row r="11" spans="1:19" x14ac:dyDescent="0.25">
      <c r="C11" s="28" t="s">
        <v>81</v>
      </c>
      <c r="D11" s="25">
        <f t="shared" ref="D11:O11" si="0">SUM(D12+D18+D28+D38+D47+D54+D64+D69+D72)</f>
        <v>159671257</v>
      </c>
      <c r="E11" s="25">
        <f t="shared" si="0"/>
        <v>0</v>
      </c>
      <c r="F11" s="25">
        <f t="shared" si="0"/>
        <v>8897907.1600000001</v>
      </c>
      <c r="G11" s="25">
        <f t="shared" si="0"/>
        <v>8989371.4299999997</v>
      </c>
      <c r="H11" s="25">
        <f t="shared" si="0"/>
        <v>9394824.9900000021</v>
      </c>
      <c r="I11" s="25">
        <f t="shared" si="0"/>
        <v>10064520.59</v>
      </c>
      <c r="J11" s="25">
        <f t="shared" si="0"/>
        <v>14110068.91</v>
      </c>
      <c r="K11" s="25">
        <f t="shared" si="0"/>
        <v>0</v>
      </c>
      <c r="L11" s="25">
        <f t="shared" si="0"/>
        <v>0</v>
      </c>
      <c r="M11" s="25">
        <f t="shared" si="0"/>
        <v>0</v>
      </c>
      <c r="N11" s="25">
        <f t="shared" si="0"/>
        <v>0</v>
      </c>
      <c r="O11" s="25">
        <f t="shared" si="0"/>
        <v>0</v>
      </c>
      <c r="P11" s="34">
        <f>+P85</f>
        <v>0</v>
      </c>
      <c r="Q11" s="25">
        <f>SUM(Q12+Q18+Q28+Q38+Q47+Q54+Q64+Q69+Q72)</f>
        <v>0</v>
      </c>
      <c r="R11" s="25">
        <f t="shared" ref="R11:R42" si="1">SUM(F11:Q11)</f>
        <v>51456693.079999998</v>
      </c>
    </row>
    <row r="12" spans="1:19" s="20" customFormat="1" x14ac:dyDescent="0.25">
      <c r="C12" s="23" t="s">
        <v>80</v>
      </c>
      <c r="D12" s="22">
        <f t="shared" ref="D12:Q12" si="2">SUM(D13:D17)</f>
        <v>108757301</v>
      </c>
      <c r="E12" s="22">
        <f t="shared" si="2"/>
        <v>4869890</v>
      </c>
      <c r="F12" s="22">
        <f t="shared" si="2"/>
        <v>7982251.8500000006</v>
      </c>
      <c r="G12" s="22">
        <f t="shared" si="2"/>
        <v>7835795.9000000004</v>
      </c>
      <c r="H12" s="22">
        <f t="shared" si="2"/>
        <v>8212427.0700000003</v>
      </c>
      <c r="I12" s="22">
        <f t="shared" si="2"/>
        <v>8083669.4199999999</v>
      </c>
      <c r="J12" s="22">
        <f t="shared" si="2"/>
        <v>8155377.3499999996</v>
      </c>
      <c r="K12" s="22">
        <f t="shared" si="2"/>
        <v>0</v>
      </c>
      <c r="L12" s="22">
        <f t="shared" si="2"/>
        <v>0</v>
      </c>
      <c r="M12" s="22">
        <f t="shared" si="2"/>
        <v>0</v>
      </c>
      <c r="N12" s="22">
        <f t="shared" si="2"/>
        <v>0</v>
      </c>
      <c r="O12" s="22">
        <f t="shared" si="2"/>
        <v>0</v>
      </c>
      <c r="P12" s="33">
        <f t="shared" si="2"/>
        <v>0</v>
      </c>
      <c r="Q12" s="22">
        <f t="shared" si="2"/>
        <v>0</v>
      </c>
      <c r="R12" s="22">
        <f t="shared" si="1"/>
        <v>40269521.590000004</v>
      </c>
      <c r="S12" s="21"/>
    </row>
    <row r="13" spans="1:19" x14ac:dyDescent="0.25">
      <c r="A13" s="31"/>
      <c r="C13" s="19" t="s">
        <v>79</v>
      </c>
      <c r="D13" s="4">
        <v>91220401</v>
      </c>
      <c r="E13" s="4">
        <v>3730541</v>
      </c>
      <c r="F13" s="4">
        <v>6630917.9900000002</v>
      </c>
      <c r="G13" s="4">
        <v>6534996.9100000001</v>
      </c>
      <c r="H13" s="3">
        <v>6845957.6299999999</v>
      </c>
      <c r="I13" s="3">
        <v>6748121.9100000001</v>
      </c>
      <c r="J13" s="3">
        <v>6798659.5099999998</v>
      </c>
      <c r="O13" s="9"/>
      <c r="P13" s="9"/>
      <c r="Q13" s="5"/>
      <c r="R13" s="3">
        <f t="shared" si="1"/>
        <v>33558653.950000003</v>
      </c>
      <c r="S13" s="21"/>
    </row>
    <row r="14" spans="1:19" x14ac:dyDescent="0.25">
      <c r="A14" s="31"/>
      <c r="C14" s="19" t="s">
        <v>78</v>
      </c>
      <c r="D14" s="4">
        <v>3720000</v>
      </c>
      <c r="E14" s="4">
        <v>0</v>
      </c>
      <c r="F14" s="4">
        <v>310000</v>
      </c>
      <c r="G14" s="4">
        <v>310000</v>
      </c>
      <c r="H14" s="3">
        <v>310000</v>
      </c>
      <c r="I14" s="3">
        <v>310000</v>
      </c>
      <c r="J14" s="3">
        <v>310000</v>
      </c>
      <c r="O14" s="9"/>
      <c r="P14" s="9"/>
      <c r="Q14" s="5"/>
      <c r="R14" s="3">
        <f t="shared" si="1"/>
        <v>1550000</v>
      </c>
      <c r="S14" s="21"/>
    </row>
    <row r="15" spans="1:19" x14ac:dyDescent="0.25">
      <c r="A15" s="31"/>
      <c r="C15" s="19" t="s">
        <v>77</v>
      </c>
      <c r="D15" s="4">
        <v>150000</v>
      </c>
      <c r="E15" s="4">
        <v>-282000</v>
      </c>
      <c r="F15" s="4">
        <v>35820.58</v>
      </c>
      <c r="G15" s="4">
        <v>0</v>
      </c>
      <c r="H15" s="3">
        <v>28948.94</v>
      </c>
      <c r="I15" s="3">
        <v>0</v>
      </c>
      <c r="J15" s="3">
        <v>12912.05</v>
      </c>
      <c r="O15" s="9"/>
      <c r="P15" s="9"/>
      <c r="Q15" s="5"/>
      <c r="R15" s="3">
        <f t="shared" si="1"/>
        <v>77681.570000000007</v>
      </c>
      <c r="S15" s="21"/>
    </row>
    <row r="16" spans="1:19" x14ac:dyDescent="0.25">
      <c r="C16" s="19" t="s">
        <v>76</v>
      </c>
      <c r="D16" s="4">
        <v>0</v>
      </c>
      <c r="E16" s="4">
        <v>0</v>
      </c>
      <c r="F16" s="3">
        <v>0</v>
      </c>
      <c r="G16" s="3">
        <v>0</v>
      </c>
      <c r="P16" s="32"/>
      <c r="Q16" s="5"/>
      <c r="R16" s="3">
        <f t="shared" si="1"/>
        <v>0</v>
      </c>
    </row>
    <row r="17" spans="1:18" x14ac:dyDescent="0.25">
      <c r="A17" s="31"/>
      <c r="C17" s="19" t="s">
        <v>75</v>
      </c>
      <c r="D17" s="4">
        <v>13666900</v>
      </c>
      <c r="E17" s="4">
        <v>1421349</v>
      </c>
      <c r="F17" s="4">
        <v>1005513.28</v>
      </c>
      <c r="G17" s="4">
        <v>990798.99</v>
      </c>
      <c r="H17" s="3">
        <v>1027520.5</v>
      </c>
      <c r="I17" s="3">
        <v>1025547.51</v>
      </c>
      <c r="J17" s="3">
        <v>1033805.79</v>
      </c>
      <c r="O17" s="9"/>
      <c r="P17" s="9"/>
      <c r="Q17" s="5"/>
      <c r="R17" s="3">
        <f t="shared" si="1"/>
        <v>5083186.07</v>
      </c>
    </row>
    <row r="18" spans="1:18" s="20" customFormat="1" x14ac:dyDescent="0.25">
      <c r="B18" s="5"/>
      <c r="C18" s="23" t="s">
        <v>74</v>
      </c>
      <c r="D18" s="22">
        <f t="shared" ref="D18:Q18" si="3">SUM(D19:D27)</f>
        <v>24879106</v>
      </c>
      <c r="E18" s="22">
        <f t="shared" si="3"/>
        <v>-2919894</v>
      </c>
      <c r="F18" s="22">
        <f t="shared" si="3"/>
        <v>915655.31</v>
      </c>
      <c r="G18" s="22">
        <f t="shared" si="3"/>
        <v>1153575.53</v>
      </c>
      <c r="H18" s="22">
        <f t="shared" si="3"/>
        <v>916453.31</v>
      </c>
      <c r="I18" s="22">
        <f t="shared" si="3"/>
        <v>1373349.93</v>
      </c>
      <c r="J18" s="22">
        <f t="shared" si="3"/>
        <v>3736688.99</v>
      </c>
      <c r="K18" s="22">
        <f t="shared" si="3"/>
        <v>0</v>
      </c>
      <c r="L18" s="22">
        <f t="shared" si="3"/>
        <v>0</v>
      </c>
      <c r="M18" s="22">
        <f t="shared" si="3"/>
        <v>0</v>
      </c>
      <c r="N18" s="22">
        <f t="shared" si="3"/>
        <v>0</v>
      </c>
      <c r="O18" s="22">
        <f t="shared" si="3"/>
        <v>0</v>
      </c>
      <c r="P18" s="33">
        <f t="shared" si="3"/>
        <v>0</v>
      </c>
      <c r="Q18" s="22">
        <f t="shared" si="3"/>
        <v>0</v>
      </c>
      <c r="R18" s="22">
        <f t="shared" si="1"/>
        <v>8095723.0700000003</v>
      </c>
    </row>
    <row r="19" spans="1:18" x14ac:dyDescent="0.25">
      <c r="A19" s="31"/>
      <c r="C19" s="19" t="s">
        <v>73</v>
      </c>
      <c r="D19" s="29">
        <v>14894000</v>
      </c>
      <c r="E19" s="29">
        <v>1424000</v>
      </c>
      <c r="F19" s="3">
        <v>915655.31</v>
      </c>
      <c r="G19" s="3">
        <v>974510.3</v>
      </c>
      <c r="H19" s="3">
        <v>909373.31</v>
      </c>
      <c r="I19" s="3">
        <v>1192931.83</v>
      </c>
      <c r="J19" s="3">
        <v>1174548.78</v>
      </c>
      <c r="O19" s="9"/>
      <c r="P19" s="9"/>
      <c r="Q19" s="5"/>
      <c r="R19" s="3">
        <f t="shared" si="1"/>
        <v>5167019.53</v>
      </c>
    </row>
    <row r="20" spans="1:18" x14ac:dyDescent="0.25">
      <c r="A20" s="31"/>
      <c r="C20" s="19" t="s">
        <v>72</v>
      </c>
      <c r="D20" s="29">
        <v>300000</v>
      </c>
      <c r="E20" s="29">
        <v>-130000</v>
      </c>
      <c r="J20" s="3">
        <v>138945</v>
      </c>
      <c r="P20" s="4"/>
      <c r="Q20" s="5"/>
      <c r="R20" s="3">
        <f t="shared" si="1"/>
        <v>138945</v>
      </c>
    </row>
    <row r="21" spans="1:18" x14ac:dyDescent="0.25">
      <c r="C21" s="19" t="s">
        <v>71</v>
      </c>
      <c r="D21" s="29">
        <v>200000</v>
      </c>
      <c r="E21" s="29">
        <v>0</v>
      </c>
      <c r="P21" s="32"/>
      <c r="Q21" s="5"/>
      <c r="R21" s="3">
        <f t="shared" si="1"/>
        <v>0</v>
      </c>
    </row>
    <row r="22" spans="1:18" x14ac:dyDescent="0.25">
      <c r="C22" s="19" t="s">
        <v>70</v>
      </c>
      <c r="D22" s="29">
        <v>86894</v>
      </c>
      <c r="E22" s="29">
        <v>-13106</v>
      </c>
      <c r="P22" s="32"/>
      <c r="Q22" s="5"/>
      <c r="R22" s="3">
        <f t="shared" si="1"/>
        <v>0</v>
      </c>
    </row>
    <row r="23" spans="1:18" x14ac:dyDescent="0.25">
      <c r="C23" s="19" t="s">
        <v>69</v>
      </c>
      <c r="D23" s="29">
        <v>400000</v>
      </c>
      <c r="E23" s="29">
        <v>-249000</v>
      </c>
      <c r="O23"/>
      <c r="P23" s="9"/>
      <c r="Q23" s="5"/>
      <c r="R23" s="3">
        <f t="shared" si="1"/>
        <v>0</v>
      </c>
    </row>
    <row r="24" spans="1:18" x14ac:dyDescent="0.25">
      <c r="A24" s="31"/>
      <c r="C24" s="19" t="s">
        <v>68</v>
      </c>
      <c r="D24" s="29">
        <v>2050000</v>
      </c>
      <c r="E24" s="29">
        <v>0</v>
      </c>
      <c r="J24" s="3">
        <v>1270717.49</v>
      </c>
      <c r="P24" s="32"/>
      <c r="Q24" s="5"/>
      <c r="R24" s="3">
        <f t="shared" si="1"/>
        <v>1270717.49</v>
      </c>
    </row>
    <row r="25" spans="1:18" x14ac:dyDescent="0.25">
      <c r="A25" s="31"/>
      <c r="C25" s="19" t="s">
        <v>67</v>
      </c>
      <c r="D25" s="29">
        <v>2342000</v>
      </c>
      <c r="E25" s="29">
        <v>-1158000</v>
      </c>
      <c r="G25" s="3">
        <v>55703.08</v>
      </c>
      <c r="I25" s="3">
        <v>162826.66</v>
      </c>
      <c r="J25" s="3">
        <v>116081.5</v>
      </c>
      <c r="O25" s="9"/>
      <c r="P25" s="9"/>
      <c r="Q25" s="5"/>
      <c r="R25" s="3">
        <f t="shared" si="1"/>
        <v>334611.24</v>
      </c>
    </row>
    <row r="26" spans="1:18" x14ac:dyDescent="0.25">
      <c r="A26" s="31"/>
      <c r="C26" s="19" t="s">
        <v>66</v>
      </c>
      <c r="D26" s="29">
        <v>1400000</v>
      </c>
      <c r="E26" s="29">
        <v>-100000</v>
      </c>
      <c r="G26" s="3">
        <v>123362.15</v>
      </c>
      <c r="H26" s="3">
        <v>7080</v>
      </c>
      <c r="I26" s="3">
        <v>3391.7</v>
      </c>
      <c r="J26" s="3">
        <v>1036396.22</v>
      </c>
      <c r="P26" s="32"/>
      <c r="Q26" s="5"/>
      <c r="R26" s="3">
        <f t="shared" si="1"/>
        <v>1170230.07</v>
      </c>
    </row>
    <row r="27" spans="1:18" x14ac:dyDescent="0.25">
      <c r="A27" s="31"/>
      <c r="C27" s="19" t="s">
        <v>65</v>
      </c>
      <c r="D27" s="29">
        <v>3206212</v>
      </c>
      <c r="E27" s="29">
        <v>-2693788</v>
      </c>
      <c r="H27" s="3">
        <v>0</v>
      </c>
      <c r="I27" s="3">
        <v>14199.74</v>
      </c>
      <c r="O27" s="9"/>
      <c r="P27" s="9"/>
      <c r="Q27" s="5"/>
      <c r="R27" s="3">
        <f t="shared" si="1"/>
        <v>14199.74</v>
      </c>
    </row>
    <row r="28" spans="1:18" s="20" customFormat="1" x14ac:dyDescent="0.25">
      <c r="C28" s="23" t="s">
        <v>64</v>
      </c>
      <c r="D28" s="22">
        <f>SUM(D29:D37)</f>
        <v>16447250</v>
      </c>
      <c r="E28" s="22">
        <f>SUM(E29:E37)</f>
        <v>-1891996</v>
      </c>
      <c r="F28" s="22">
        <f>SUM(F29:F37)</f>
        <v>0</v>
      </c>
      <c r="G28" s="22">
        <f>SUM(G29:G37)</f>
        <v>0</v>
      </c>
      <c r="H28" s="22">
        <f>+H29+H35+H37</f>
        <v>169868.47999999998</v>
      </c>
      <c r="I28" s="22">
        <f t="shared" ref="I28:Q28" si="4">SUM(I29:I37)</f>
        <v>513972.05</v>
      </c>
      <c r="J28" s="22">
        <f t="shared" si="4"/>
        <v>2218002.5699999998</v>
      </c>
      <c r="K28" s="22">
        <f t="shared" si="4"/>
        <v>0</v>
      </c>
      <c r="L28" s="22">
        <f t="shared" si="4"/>
        <v>0</v>
      </c>
      <c r="M28" s="22">
        <f t="shared" si="4"/>
        <v>0</v>
      </c>
      <c r="N28" s="22">
        <f t="shared" si="4"/>
        <v>0</v>
      </c>
      <c r="O28" s="22">
        <f t="shared" si="4"/>
        <v>0</v>
      </c>
      <c r="P28" s="33">
        <f t="shared" si="4"/>
        <v>0</v>
      </c>
      <c r="Q28" s="22">
        <f t="shared" si="4"/>
        <v>0</v>
      </c>
      <c r="R28" s="22">
        <f t="shared" si="1"/>
        <v>2901843.0999999996</v>
      </c>
    </row>
    <row r="29" spans="1:18" x14ac:dyDescent="0.25">
      <c r="A29" s="31"/>
      <c r="C29" s="19" t="s">
        <v>63</v>
      </c>
      <c r="D29" s="29">
        <v>800800</v>
      </c>
      <c r="E29" s="29">
        <v>-750000</v>
      </c>
      <c r="H29" s="3">
        <v>80684</v>
      </c>
      <c r="O29" s="9"/>
      <c r="P29" s="9"/>
      <c r="Q29" s="5"/>
      <c r="R29" s="3">
        <f t="shared" si="1"/>
        <v>80684</v>
      </c>
    </row>
    <row r="30" spans="1:18" x14ac:dyDescent="0.25">
      <c r="A30" s="31"/>
      <c r="C30" s="19" t="s">
        <v>62</v>
      </c>
      <c r="D30" s="29">
        <v>368600</v>
      </c>
      <c r="E30" s="29">
        <v>0</v>
      </c>
      <c r="I30" s="3">
        <v>0</v>
      </c>
      <c r="O30" s="9"/>
      <c r="P30" s="9"/>
      <c r="Q30" s="5"/>
      <c r="R30" s="3">
        <f t="shared" si="1"/>
        <v>0</v>
      </c>
    </row>
    <row r="31" spans="1:18" x14ac:dyDescent="0.25">
      <c r="A31" s="31"/>
      <c r="C31" s="19" t="s">
        <v>61</v>
      </c>
      <c r="D31" s="29">
        <v>995000</v>
      </c>
      <c r="E31" s="29">
        <v>0</v>
      </c>
      <c r="I31" s="3">
        <v>91124.32</v>
      </c>
      <c r="O31" s="9"/>
      <c r="P31" s="9"/>
      <c r="Q31" s="5"/>
      <c r="R31" s="3">
        <f t="shared" si="1"/>
        <v>91124.32</v>
      </c>
    </row>
    <row r="32" spans="1:18" x14ac:dyDescent="0.25">
      <c r="C32" s="19" t="s">
        <v>60</v>
      </c>
      <c r="D32" s="29">
        <v>70000</v>
      </c>
      <c r="E32" s="29">
        <v>0</v>
      </c>
      <c r="I32" s="3">
        <v>47735.62</v>
      </c>
      <c r="P32" s="32"/>
      <c r="Q32" s="5"/>
      <c r="R32" s="3">
        <f t="shared" si="1"/>
        <v>47735.62</v>
      </c>
    </row>
    <row r="33" spans="1:19" x14ac:dyDescent="0.25">
      <c r="A33" s="31"/>
      <c r="C33" s="19" t="s">
        <v>59</v>
      </c>
      <c r="D33" s="29">
        <v>30000</v>
      </c>
      <c r="E33" s="29">
        <v>0</v>
      </c>
      <c r="J33" s="3">
        <v>69382.210000000006</v>
      </c>
      <c r="O33" s="9"/>
      <c r="P33" s="9"/>
      <c r="Q33" s="5"/>
      <c r="R33" s="3">
        <f t="shared" si="1"/>
        <v>69382.210000000006</v>
      </c>
    </row>
    <row r="34" spans="1:19" x14ac:dyDescent="0.25">
      <c r="A34" s="31"/>
      <c r="C34" s="19" t="s">
        <v>58</v>
      </c>
      <c r="D34" s="29">
        <v>2140000</v>
      </c>
      <c r="E34" s="29">
        <v>0</v>
      </c>
      <c r="I34" s="3">
        <v>5763.12</v>
      </c>
      <c r="O34" s="9"/>
      <c r="P34" s="9"/>
      <c r="Q34" s="5"/>
      <c r="R34" s="3">
        <f t="shared" si="1"/>
        <v>5763.12</v>
      </c>
    </row>
    <row r="35" spans="1:19" x14ac:dyDescent="0.25">
      <c r="A35" s="31"/>
      <c r="C35" s="19" t="s">
        <v>57</v>
      </c>
      <c r="D35" s="29">
        <v>9047000</v>
      </c>
      <c r="E35" s="29">
        <v>-991996</v>
      </c>
      <c r="H35" s="3">
        <v>55554.400000000001</v>
      </c>
      <c r="I35" s="3">
        <v>244710.2</v>
      </c>
      <c r="J35" s="3">
        <v>1803325.5</v>
      </c>
      <c r="O35" s="9"/>
      <c r="P35" s="9"/>
      <c r="Q35" s="5"/>
      <c r="R35" s="3">
        <f t="shared" si="1"/>
        <v>2103590.1</v>
      </c>
    </row>
    <row r="36" spans="1:19" x14ac:dyDescent="0.25">
      <c r="C36" s="19" t="s">
        <v>56</v>
      </c>
      <c r="D36" s="4">
        <v>0</v>
      </c>
      <c r="E36" s="4">
        <v>0</v>
      </c>
      <c r="P36" s="32"/>
      <c r="Q36" s="5"/>
      <c r="R36" s="3">
        <f t="shared" si="1"/>
        <v>0</v>
      </c>
    </row>
    <row r="37" spans="1:19" x14ac:dyDescent="0.25">
      <c r="A37" s="31"/>
      <c r="C37" s="19" t="s">
        <v>55</v>
      </c>
      <c r="D37" s="29">
        <v>2995850</v>
      </c>
      <c r="E37" s="29">
        <v>-150000</v>
      </c>
      <c r="H37" s="3">
        <v>33630.080000000002</v>
      </c>
      <c r="I37" s="3">
        <v>124638.79</v>
      </c>
      <c r="J37" s="3">
        <v>345294.86</v>
      </c>
      <c r="O37" s="9"/>
      <c r="P37" s="9"/>
      <c r="Q37" s="5"/>
      <c r="R37" s="3">
        <f t="shared" si="1"/>
        <v>503563.73</v>
      </c>
    </row>
    <row r="38" spans="1:19" s="20" customFormat="1" x14ac:dyDescent="0.25">
      <c r="C38" s="23" t="s">
        <v>54</v>
      </c>
      <c r="D38" s="22">
        <f t="shared" ref="D38:Q38" si="5">SUM(D39:D46)</f>
        <v>0</v>
      </c>
      <c r="E38" s="22">
        <f t="shared" si="5"/>
        <v>0</v>
      </c>
      <c r="F38" s="22">
        <f t="shared" si="5"/>
        <v>0</v>
      </c>
      <c r="G38" s="22">
        <f t="shared" si="5"/>
        <v>0</v>
      </c>
      <c r="H38" s="22">
        <f t="shared" si="5"/>
        <v>0</v>
      </c>
      <c r="I38" s="22">
        <f t="shared" si="5"/>
        <v>0</v>
      </c>
      <c r="J38" s="22">
        <f t="shared" si="5"/>
        <v>0</v>
      </c>
      <c r="K38" s="22">
        <f t="shared" si="5"/>
        <v>0</v>
      </c>
      <c r="L38" s="22">
        <f t="shared" si="5"/>
        <v>0</v>
      </c>
      <c r="M38" s="22">
        <f t="shared" si="5"/>
        <v>0</v>
      </c>
      <c r="N38" s="22">
        <f t="shared" si="5"/>
        <v>0</v>
      </c>
      <c r="O38" s="22">
        <f t="shared" si="5"/>
        <v>0</v>
      </c>
      <c r="P38" s="33">
        <f t="shared" si="5"/>
        <v>0</v>
      </c>
      <c r="Q38" s="22">
        <f t="shared" si="5"/>
        <v>0</v>
      </c>
      <c r="R38" s="22">
        <f t="shared" si="1"/>
        <v>0</v>
      </c>
      <c r="S38" s="21"/>
    </row>
    <row r="39" spans="1:19" x14ac:dyDescent="0.25">
      <c r="C39" s="19" t="s">
        <v>53</v>
      </c>
      <c r="D39" s="4">
        <v>0</v>
      </c>
      <c r="E39" s="4">
        <v>0</v>
      </c>
      <c r="F39" s="4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8">
        <v>0</v>
      </c>
      <c r="Q39" s="18">
        <v>0</v>
      </c>
      <c r="R39" s="3">
        <f t="shared" si="1"/>
        <v>0</v>
      </c>
    </row>
    <row r="40" spans="1:19" x14ac:dyDescent="0.25">
      <c r="C40" s="19" t="s">
        <v>52</v>
      </c>
      <c r="D40" s="4">
        <v>0</v>
      </c>
      <c r="E40" s="4">
        <v>0</v>
      </c>
      <c r="F40" s="4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8">
        <v>0</v>
      </c>
      <c r="Q40" s="18">
        <v>0</v>
      </c>
      <c r="R40" s="3">
        <f t="shared" si="1"/>
        <v>0</v>
      </c>
    </row>
    <row r="41" spans="1:19" x14ac:dyDescent="0.25">
      <c r="C41" s="19" t="s">
        <v>51</v>
      </c>
      <c r="D41" s="4">
        <v>0</v>
      </c>
      <c r="E41" s="4">
        <v>0</v>
      </c>
      <c r="F41" s="4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8">
        <v>0</v>
      </c>
      <c r="Q41" s="18">
        <v>0</v>
      </c>
      <c r="R41" s="3">
        <f t="shared" si="1"/>
        <v>0</v>
      </c>
    </row>
    <row r="42" spans="1:19" x14ac:dyDescent="0.25">
      <c r="C42" s="19" t="s">
        <v>50</v>
      </c>
      <c r="D42" s="4">
        <v>0</v>
      </c>
      <c r="E42" s="4">
        <v>0</v>
      </c>
      <c r="F42" s="4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8">
        <v>0</v>
      </c>
      <c r="Q42" s="18">
        <v>0</v>
      </c>
      <c r="R42" s="3">
        <f t="shared" si="1"/>
        <v>0</v>
      </c>
    </row>
    <row r="43" spans="1:19" x14ac:dyDescent="0.25">
      <c r="C43" s="19" t="s">
        <v>49</v>
      </c>
      <c r="D43" s="4">
        <v>0</v>
      </c>
      <c r="E43" s="4">
        <v>0</v>
      </c>
      <c r="F43" s="4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8">
        <v>0</v>
      </c>
      <c r="Q43" s="18">
        <v>0</v>
      </c>
      <c r="R43" s="3">
        <f t="shared" ref="R43:R74" si="6">SUM(F43:Q43)</f>
        <v>0</v>
      </c>
    </row>
    <row r="44" spans="1:19" x14ac:dyDescent="0.25">
      <c r="C44" s="19" t="s">
        <v>48</v>
      </c>
      <c r="D44" s="4">
        <v>0</v>
      </c>
      <c r="E44" s="4">
        <v>0</v>
      </c>
      <c r="F44" s="4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8">
        <v>0</v>
      </c>
      <c r="Q44" s="18">
        <v>0</v>
      </c>
      <c r="R44" s="3">
        <f t="shared" si="6"/>
        <v>0</v>
      </c>
    </row>
    <row r="45" spans="1:19" x14ac:dyDescent="0.25">
      <c r="A45" s="31"/>
      <c r="C45" s="19" t="s">
        <v>47</v>
      </c>
      <c r="D45" s="4">
        <v>0</v>
      </c>
      <c r="E45" s="4">
        <v>0</v>
      </c>
      <c r="F45" s="4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8">
        <v>0</v>
      </c>
      <c r="Q45" s="18">
        <v>0</v>
      </c>
      <c r="R45" s="3">
        <f t="shared" si="6"/>
        <v>0</v>
      </c>
    </row>
    <row r="46" spans="1:19" x14ac:dyDescent="0.25">
      <c r="C46" s="19" t="s">
        <v>46</v>
      </c>
      <c r="D46" s="4">
        <v>0</v>
      </c>
      <c r="E46" s="4">
        <v>0</v>
      </c>
      <c r="F46" s="4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8">
        <v>0</v>
      </c>
      <c r="Q46" s="18">
        <v>0</v>
      </c>
      <c r="R46" s="3">
        <f t="shared" si="6"/>
        <v>0</v>
      </c>
    </row>
    <row r="47" spans="1:19" s="20" customFormat="1" x14ac:dyDescent="0.25">
      <c r="C47" s="23" t="s">
        <v>45</v>
      </c>
      <c r="D47" s="22">
        <f t="shared" ref="D47:Q47" si="7">SUM(D48:D53)</f>
        <v>0</v>
      </c>
      <c r="E47" s="22">
        <f t="shared" si="7"/>
        <v>0</v>
      </c>
      <c r="F47" s="22">
        <f t="shared" si="7"/>
        <v>0</v>
      </c>
      <c r="G47" s="22">
        <f t="shared" si="7"/>
        <v>0</v>
      </c>
      <c r="H47" s="22">
        <f t="shared" si="7"/>
        <v>0</v>
      </c>
      <c r="I47" s="22">
        <f t="shared" si="7"/>
        <v>0</v>
      </c>
      <c r="J47" s="22">
        <f t="shared" si="7"/>
        <v>0</v>
      </c>
      <c r="K47" s="22">
        <f t="shared" si="7"/>
        <v>0</v>
      </c>
      <c r="L47" s="22">
        <f t="shared" si="7"/>
        <v>0</v>
      </c>
      <c r="M47" s="22">
        <f t="shared" si="7"/>
        <v>0</v>
      </c>
      <c r="N47" s="22">
        <f t="shared" si="7"/>
        <v>0</v>
      </c>
      <c r="O47" s="22">
        <f t="shared" si="7"/>
        <v>0</v>
      </c>
      <c r="P47" s="33">
        <f t="shared" si="7"/>
        <v>0</v>
      </c>
      <c r="Q47" s="22">
        <f t="shared" si="7"/>
        <v>0</v>
      </c>
      <c r="R47" s="22">
        <f t="shared" si="6"/>
        <v>0</v>
      </c>
      <c r="S47" s="21"/>
    </row>
    <row r="48" spans="1:19" x14ac:dyDescent="0.25">
      <c r="C48" s="19" t="s">
        <v>44</v>
      </c>
      <c r="D48" s="4">
        <v>0</v>
      </c>
      <c r="E48" s="4">
        <v>0</v>
      </c>
      <c r="F48" s="4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8">
        <v>0</v>
      </c>
      <c r="Q48" s="18">
        <v>0</v>
      </c>
      <c r="R48" s="3">
        <f t="shared" si="6"/>
        <v>0</v>
      </c>
    </row>
    <row r="49" spans="1:18" x14ac:dyDescent="0.25">
      <c r="C49" s="19" t="s">
        <v>43</v>
      </c>
      <c r="D49" s="4">
        <v>0</v>
      </c>
      <c r="E49" s="4">
        <v>0</v>
      </c>
      <c r="F49" s="4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8">
        <v>0</v>
      </c>
      <c r="Q49" s="18">
        <v>0</v>
      </c>
      <c r="R49" s="3">
        <f t="shared" si="6"/>
        <v>0</v>
      </c>
    </row>
    <row r="50" spans="1:18" x14ac:dyDescent="0.25">
      <c r="C50" s="19" t="s">
        <v>42</v>
      </c>
      <c r="D50" s="4">
        <v>0</v>
      </c>
      <c r="E50" s="4">
        <v>0</v>
      </c>
      <c r="F50" s="4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8">
        <v>0</v>
      </c>
      <c r="Q50" s="18">
        <v>0</v>
      </c>
      <c r="R50" s="3">
        <f t="shared" si="6"/>
        <v>0</v>
      </c>
    </row>
    <row r="51" spans="1:18" x14ac:dyDescent="0.25">
      <c r="C51" s="19" t="s">
        <v>41</v>
      </c>
      <c r="D51" s="4">
        <v>0</v>
      </c>
      <c r="E51" s="4">
        <v>0</v>
      </c>
      <c r="F51" s="4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8">
        <v>0</v>
      </c>
      <c r="Q51" s="18">
        <v>0</v>
      </c>
      <c r="R51" s="3">
        <f t="shared" si="6"/>
        <v>0</v>
      </c>
    </row>
    <row r="52" spans="1:18" x14ac:dyDescent="0.25">
      <c r="C52" s="19" t="s">
        <v>40</v>
      </c>
      <c r="D52" s="4">
        <v>0</v>
      </c>
      <c r="E52" s="4">
        <v>0</v>
      </c>
      <c r="F52" s="4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8">
        <v>0</v>
      </c>
      <c r="Q52" s="18">
        <v>0</v>
      </c>
      <c r="R52" s="3">
        <f t="shared" si="6"/>
        <v>0</v>
      </c>
    </row>
    <row r="53" spans="1:18" x14ac:dyDescent="0.25">
      <c r="C53" s="19" t="s">
        <v>39</v>
      </c>
      <c r="D53" s="4">
        <v>0</v>
      </c>
      <c r="E53" s="4">
        <v>0</v>
      </c>
      <c r="F53" s="4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8">
        <v>0</v>
      </c>
      <c r="Q53" s="18">
        <v>0</v>
      </c>
      <c r="R53" s="3">
        <f t="shared" si="6"/>
        <v>0</v>
      </c>
    </row>
    <row r="54" spans="1:18" s="20" customFormat="1" x14ac:dyDescent="0.25">
      <c r="C54" s="23" t="s">
        <v>38</v>
      </c>
      <c r="D54" s="22">
        <f t="shared" ref="D54:Q54" si="8">SUM(D55:D63)</f>
        <v>9587600</v>
      </c>
      <c r="E54" s="22">
        <f t="shared" si="8"/>
        <v>-58000</v>
      </c>
      <c r="F54" s="22">
        <f t="shared" si="8"/>
        <v>0</v>
      </c>
      <c r="G54" s="22">
        <f t="shared" si="8"/>
        <v>0</v>
      </c>
      <c r="H54" s="22">
        <f t="shared" si="8"/>
        <v>96076.13</v>
      </c>
      <c r="I54" s="22">
        <f t="shared" si="8"/>
        <v>93529.19</v>
      </c>
      <c r="J54" s="22">
        <f t="shared" si="8"/>
        <v>0</v>
      </c>
      <c r="K54" s="22">
        <f t="shared" si="8"/>
        <v>0</v>
      </c>
      <c r="L54" s="22">
        <f t="shared" si="8"/>
        <v>0</v>
      </c>
      <c r="M54" s="22">
        <f t="shared" si="8"/>
        <v>0</v>
      </c>
      <c r="N54" s="22">
        <f t="shared" si="8"/>
        <v>0</v>
      </c>
      <c r="O54" s="22">
        <f t="shared" si="8"/>
        <v>0</v>
      </c>
      <c r="P54" s="33">
        <f t="shared" si="8"/>
        <v>0</v>
      </c>
      <c r="Q54" s="22">
        <f t="shared" si="8"/>
        <v>0</v>
      </c>
      <c r="R54" s="22">
        <f t="shared" si="6"/>
        <v>189605.32</v>
      </c>
    </row>
    <row r="55" spans="1:18" x14ac:dyDescent="0.25">
      <c r="A55" s="31"/>
      <c r="C55" s="19" t="s">
        <v>37</v>
      </c>
      <c r="D55" s="29">
        <v>1100000</v>
      </c>
      <c r="E55" s="29">
        <v>0</v>
      </c>
      <c r="P55" s="32"/>
      <c r="Q55" s="5"/>
      <c r="R55" s="3">
        <f t="shared" si="6"/>
        <v>0</v>
      </c>
    </row>
    <row r="56" spans="1:18" x14ac:dyDescent="0.25">
      <c r="C56" s="19" t="s">
        <v>36</v>
      </c>
      <c r="D56" s="29">
        <v>1580000</v>
      </c>
      <c r="E56" s="29">
        <v>0</v>
      </c>
      <c r="P56" s="5"/>
      <c r="Q56" s="5"/>
      <c r="R56" s="3">
        <f t="shared" si="6"/>
        <v>0</v>
      </c>
    </row>
    <row r="57" spans="1:18" x14ac:dyDescent="0.25">
      <c r="C57" s="19" t="s">
        <v>35</v>
      </c>
      <c r="D57" s="29">
        <v>5500000</v>
      </c>
      <c r="E57" s="29">
        <v>0</v>
      </c>
      <c r="H57" s="3">
        <v>45336.13</v>
      </c>
      <c r="I57" s="3">
        <v>93529.19</v>
      </c>
      <c r="N57" s="30"/>
      <c r="P57" s="5"/>
      <c r="Q57" s="5"/>
      <c r="R57" s="3">
        <f t="shared" si="6"/>
        <v>138865.32</v>
      </c>
    </row>
    <row r="58" spans="1:18" x14ac:dyDescent="0.25">
      <c r="A58" s="31"/>
      <c r="C58" s="19" t="s">
        <v>34</v>
      </c>
      <c r="D58" s="29">
        <v>203600</v>
      </c>
      <c r="E58" s="29">
        <v>-510000</v>
      </c>
      <c r="P58" s="4"/>
      <c r="Q58" s="5"/>
      <c r="R58" s="3">
        <f t="shared" si="6"/>
        <v>0</v>
      </c>
    </row>
    <row r="59" spans="1:18" x14ac:dyDescent="0.25">
      <c r="C59" s="19" t="s">
        <v>33</v>
      </c>
      <c r="D59" s="4">
        <v>0</v>
      </c>
      <c r="E59" s="4">
        <v>0</v>
      </c>
      <c r="N59" s="30"/>
      <c r="P59" s="5"/>
      <c r="Q59" s="5"/>
      <c r="R59" s="3">
        <f t="shared" si="6"/>
        <v>0</v>
      </c>
    </row>
    <row r="60" spans="1:18" x14ac:dyDescent="0.25">
      <c r="C60" s="19" t="s">
        <v>32</v>
      </c>
      <c r="D60" s="4">
        <v>0</v>
      </c>
      <c r="E60" s="4">
        <v>0</v>
      </c>
      <c r="F60" s="4"/>
      <c r="G60" s="18"/>
      <c r="H60" s="18"/>
      <c r="I60" s="18"/>
      <c r="J60" s="18"/>
      <c r="K60" s="18"/>
      <c r="L60" s="18"/>
      <c r="M60" s="18"/>
      <c r="N60" s="18"/>
      <c r="O60" s="18"/>
      <c r="P60" s="5"/>
      <c r="Q60" s="5"/>
      <c r="R60" s="3">
        <f t="shared" si="6"/>
        <v>0</v>
      </c>
    </row>
    <row r="61" spans="1:18" x14ac:dyDescent="0.25">
      <c r="C61" s="19" t="s">
        <v>31</v>
      </c>
      <c r="D61" s="4">
        <v>0</v>
      </c>
      <c r="E61" s="4">
        <v>0</v>
      </c>
      <c r="F61" s="4"/>
      <c r="G61" s="18"/>
      <c r="H61" s="18"/>
      <c r="I61" s="18"/>
      <c r="J61" s="18"/>
      <c r="K61" s="18"/>
      <c r="L61" s="18"/>
      <c r="M61" s="18"/>
      <c r="N61" s="18"/>
      <c r="O61" s="18"/>
      <c r="P61" s="5"/>
      <c r="Q61" s="5"/>
      <c r="R61" s="3">
        <f t="shared" si="6"/>
        <v>0</v>
      </c>
    </row>
    <row r="62" spans="1:18" x14ac:dyDescent="0.25">
      <c r="C62" s="19" t="s">
        <v>30</v>
      </c>
      <c r="D62" s="4">
        <v>0</v>
      </c>
      <c r="E62" s="4">
        <v>0</v>
      </c>
      <c r="F62" s="4"/>
      <c r="G62" s="18"/>
      <c r="H62" s="18"/>
      <c r="I62" s="18"/>
      <c r="J62" s="18"/>
      <c r="K62" s="18"/>
      <c r="L62" s="18"/>
      <c r="M62" s="18"/>
      <c r="N62" s="18"/>
      <c r="O62" s="18"/>
      <c r="P62" s="5"/>
      <c r="Q62" s="5"/>
      <c r="R62" s="3">
        <f t="shared" si="6"/>
        <v>0</v>
      </c>
    </row>
    <row r="63" spans="1:18" x14ac:dyDescent="0.25">
      <c r="C63" s="19" t="s">
        <v>29</v>
      </c>
      <c r="D63" s="29">
        <v>1204000</v>
      </c>
      <c r="E63" s="29">
        <v>452000</v>
      </c>
      <c r="F63" s="4"/>
      <c r="G63" s="18"/>
      <c r="H63" s="18">
        <v>50740</v>
      </c>
      <c r="I63" s="18"/>
      <c r="J63" s="18"/>
      <c r="K63" s="18"/>
      <c r="L63" s="18"/>
      <c r="M63" s="18"/>
      <c r="N63" s="18"/>
      <c r="O63" s="18"/>
      <c r="P63" s="5"/>
      <c r="Q63" s="5"/>
      <c r="R63" s="3">
        <f t="shared" si="6"/>
        <v>50740</v>
      </c>
    </row>
    <row r="64" spans="1:18" x14ac:dyDescent="0.25">
      <c r="C64" s="23" t="s">
        <v>28</v>
      </c>
      <c r="D64" s="22">
        <f t="shared" ref="D64:Q64" si="9">SUM(D65:D68)</f>
        <v>0</v>
      </c>
      <c r="E64" s="22">
        <f t="shared" si="9"/>
        <v>0</v>
      </c>
      <c r="F64" s="22">
        <f t="shared" si="9"/>
        <v>0</v>
      </c>
      <c r="G64" s="22">
        <f t="shared" si="9"/>
        <v>0</v>
      </c>
      <c r="H64" s="22">
        <f t="shared" si="9"/>
        <v>0</v>
      </c>
      <c r="I64" s="22">
        <f t="shared" si="9"/>
        <v>0</v>
      </c>
      <c r="J64" s="22">
        <f t="shared" si="9"/>
        <v>0</v>
      </c>
      <c r="K64" s="22">
        <f t="shared" si="9"/>
        <v>0</v>
      </c>
      <c r="L64" s="22">
        <f t="shared" si="9"/>
        <v>0</v>
      </c>
      <c r="M64" s="22">
        <f t="shared" si="9"/>
        <v>0</v>
      </c>
      <c r="N64" s="22">
        <f t="shared" si="9"/>
        <v>0</v>
      </c>
      <c r="O64" s="22">
        <f t="shared" si="9"/>
        <v>0</v>
      </c>
      <c r="P64" s="22">
        <f t="shared" si="9"/>
        <v>0</v>
      </c>
      <c r="Q64" s="22">
        <f t="shared" si="9"/>
        <v>0</v>
      </c>
      <c r="R64" s="22">
        <f t="shared" si="6"/>
        <v>0</v>
      </c>
    </row>
    <row r="65" spans="2:19" x14ac:dyDescent="0.25">
      <c r="C65" s="19" t="s">
        <v>27</v>
      </c>
      <c r="D65" s="4">
        <v>0</v>
      </c>
      <c r="E65" s="4">
        <v>0</v>
      </c>
      <c r="F65" s="4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3">
        <f t="shared" si="6"/>
        <v>0</v>
      </c>
    </row>
    <row r="66" spans="2:19" x14ac:dyDescent="0.25">
      <c r="C66" s="19" t="s">
        <v>26</v>
      </c>
      <c r="D66" s="4">
        <v>0</v>
      </c>
      <c r="E66" s="4">
        <v>0</v>
      </c>
      <c r="F66" s="4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3">
        <f t="shared" si="6"/>
        <v>0</v>
      </c>
    </row>
    <row r="67" spans="2:19" x14ac:dyDescent="0.25">
      <c r="C67" s="19" t="s">
        <v>25</v>
      </c>
      <c r="D67" s="4">
        <v>0</v>
      </c>
      <c r="E67" s="4">
        <v>0</v>
      </c>
      <c r="F67" s="4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3">
        <f t="shared" si="6"/>
        <v>0</v>
      </c>
    </row>
    <row r="68" spans="2:19" x14ac:dyDescent="0.25">
      <c r="C68" s="19" t="s">
        <v>24</v>
      </c>
      <c r="D68" s="4">
        <v>0</v>
      </c>
      <c r="E68" s="4">
        <v>0</v>
      </c>
      <c r="F68" s="4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3">
        <f t="shared" si="6"/>
        <v>0</v>
      </c>
    </row>
    <row r="69" spans="2:19" x14ac:dyDescent="0.25">
      <c r="C69" s="23" t="s">
        <v>23</v>
      </c>
      <c r="D69" s="22">
        <f t="shared" ref="D69:Q69" si="10">SUM(D70:D71)</f>
        <v>0</v>
      </c>
      <c r="E69" s="22">
        <f t="shared" si="10"/>
        <v>0</v>
      </c>
      <c r="F69" s="22">
        <f t="shared" si="10"/>
        <v>0</v>
      </c>
      <c r="G69" s="22">
        <f t="shared" si="10"/>
        <v>0</v>
      </c>
      <c r="H69" s="22">
        <f t="shared" si="10"/>
        <v>0</v>
      </c>
      <c r="I69" s="22">
        <f t="shared" si="10"/>
        <v>0</v>
      </c>
      <c r="J69" s="22">
        <f t="shared" si="10"/>
        <v>0</v>
      </c>
      <c r="K69" s="22">
        <f t="shared" si="10"/>
        <v>0</v>
      </c>
      <c r="L69" s="22">
        <f t="shared" si="10"/>
        <v>0</v>
      </c>
      <c r="M69" s="22">
        <f t="shared" si="10"/>
        <v>0</v>
      </c>
      <c r="N69" s="22">
        <f t="shared" si="10"/>
        <v>0</v>
      </c>
      <c r="O69" s="22">
        <f t="shared" si="10"/>
        <v>0</v>
      </c>
      <c r="P69" s="22">
        <f t="shared" si="10"/>
        <v>0</v>
      </c>
      <c r="Q69" s="22">
        <f t="shared" si="10"/>
        <v>0</v>
      </c>
      <c r="R69" s="22">
        <f t="shared" si="6"/>
        <v>0</v>
      </c>
    </row>
    <row r="70" spans="2:19" x14ac:dyDescent="0.25">
      <c r="C70" s="19" t="s">
        <v>22</v>
      </c>
      <c r="D70" s="4">
        <v>0</v>
      </c>
      <c r="E70" s="4">
        <v>0</v>
      </c>
      <c r="R70" s="3">
        <f t="shared" si="6"/>
        <v>0</v>
      </c>
    </row>
    <row r="71" spans="2:19" x14ac:dyDescent="0.25">
      <c r="C71" s="19" t="s">
        <v>21</v>
      </c>
      <c r="D71" s="4">
        <v>0</v>
      </c>
      <c r="E71" s="4">
        <v>0</v>
      </c>
      <c r="R71" s="3">
        <f t="shared" si="6"/>
        <v>0</v>
      </c>
    </row>
    <row r="72" spans="2:19" x14ac:dyDescent="0.25">
      <c r="C72" s="23" t="s">
        <v>20</v>
      </c>
      <c r="D72" s="22">
        <f t="shared" ref="D72:Q72" si="11">SUM(D73:D75)</f>
        <v>0</v>
      </c>
      <c r="E72" s="22">
        <f t="shared" si="11"/>
        <v>0</v>
      </c>
      <c r="F72" s="22">
        <f t="shared" si="11"/>
        <v>0</v>
      </c>
      <c r="G72" s="22">
        <f t="shared" si="11"/>
        <v>0</v>
      </c>
      <c r="H72" s="22">
        <f t="shared" si="11"/>
        <v>0</v>
      </c>
      <c r="I72" s="22">
        <f t="shared" si="11"/>
        <v>0</v>
      </c>
      <c r="J72" s="22">
        <f t="shared" si="11"/>
        <v>0</v>
      </c>
      <c r="K72" s="22">
        <f t="shared" si="11"/>
        <v>0</v>
      </c>
      <c r="L72" s="22">
        <f t="shared" si="11"/>
        <v>0</v>
      </c>
      <c r="M72" s="22">
        <f t="shared" si="11"/>
        <v>0</v>
      </c>
      <c r="N72" s="22">
        <f t="shared" si="11"/>
        <v>0</v>
      </c>
      <c r="O72" s="22">
        <f t="shared" si="11"/>
        <v>0</v>
      </c>
      <c r="P72" s="22">
        <f t="shared" si="11"/>
        <v>0</v>
      </c>
      <c r="Q72" s="22">
        <f t="shared" si="11"/>
        <v>0</v>
      </c>
      <c r="R72" s="22">
        <f t="shared" si="6"/>
        <v>0</v>
      </c>
    </row>
    <row r="73" spans="2:19" x14ac:dyDescent="0.25">
      <c r="C73" s="19" t="s">
        <v>19</v>
      </c>
      <c r="D73" s="4">
        <v>0</v>
      </c>
      <c r="E73" s="4">
        <v>0</v>
      </c>
      <c r="F73" s="4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3">
        <f t="shared" si="6"/>
        <v>0</v>
      </c>
    </row>
    <row r="74" spans="2:19" x14ac:dyDescent="0.25">
      <c r="C74" s="19" t="s">
        <v>18</v>
      </c>
      <c r="D74" s="4">
        <v>0</v>
      </c>
      <c r="E74" s="4">
        <v>0</v>
      </c>
      <c r="F74" s="4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3">
        <f t="shared" si="6"/>
        <v>0</v>
      </c>
    </row>
    <row r="75" spans="2:19" x14ac:dyDescent="0.25">
      <c r="C75" s="19" t="s">
        <v>17</v>
      </c>
      <c r="D75" s="4">
        <v>0</v>
      </c>
      <c r="E75" s="4">
        <v>0</v>
      </c>
      <c r="F75" s="4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3">
        <f t="shared" ref="R75:R106" si="12">SUM(F75:Q75)</f>
        <v>0</v>
      </c>
    </row>
    <row r="76" spans="2:19" s="20" customFormat="1" x14ac:dyDescent="0.25">
      <c r="B76" s="24"/>
      <c r="C76" s="28" t="s">
        <v>16</v>
      </c>
      <c r="D76" s="27">
        <f t="shared" ref="D76:Q76" si="13">SUM(D77+D80+D83)</f>
        <v>0</v>
      </c>
      <c r="E76" s="27">
        <f t="shared" si="13"/>
        <v>0</v>
      </c>
      <c r="F76" s="27">
        <f t="shared" si="13"/>
        <v>0</v>
      </c>
      <c r="G76" s="26">
        <f t="shared" si="13"/>
        <v>0</v>
      </c>
      <c r="H76" s="26">
        <f t="shared" si="13"/>
        <v>0</v>
      </c>
      <c r="I76" s="26">
        <f t="shared" si="13"/>
        <v>0</v>
      </c>
      <c r="J76" s="26">
        <f t="shared" si="13"/>
        <v>0</v>
      </c>
      <c r="K76" s="26">
        <f t="shared" si="13"/>
        <v>0</v>
      </c>
      <c r="L76" s="26">
        <f t="shared" si="13"/>
        <v>0</v>
      </c>
      <c r="M76" s="26">
        <f t="shared" si="13"/>
        <v>0</v>
      </c>
      <c r="N76" s="26">
        <f t="shared" si="13"/>
        <v>0</v>
      </c>
      <c r="O76" s="26">
        <f t="shared" si="13"/>
        <v>0</v>
      </c>
      <c r="P76" s="26">
        <f t="shared" si="13"/>
        <v>0</v>
      </c>
      <c r="Q76" s="26">
        <f t="shared" si="13"/>
        <v>0</v>
      </c>
      <c r="R76" s="25">
        <f t="shared" si="12"/>
        <v>0</v>
      </c>
      <c r="S76" s="21"/>
    </row>
    <row r="77" spans="2:19" x14ac:dyDescent="0.25">
      <c r="C77" s="23" t="s">
        <v>15</v>
      </c>
      <c r="D77" s="22">
        <f t="shared" ref="D77:Q77" si="14">SUM(D78:D79)</f>
        <v>0</v>
      </c>
      <c r="E77" s="22">
        <f t="shared" si="14"/>
        <v>0</v>
      </c>
      <c r="F77" s="22">
        <f t="shared" si="14"/>
        <v>0</v>
      </c>
      <c r="G77" s="22">
        <f t="shared" si="14"/>
        <v>0</v>
      </c>
      <c r="H77" s="22">
        <f t="shared" si="14"/>
        <v>0</v>
      </c>
      <c r="I77" s="22">
        <f t="shared" si="14"/>
        <v>0</v>
      </c>
      <c r="J77" s="22">
        <f t="shared" si="14"/>
        <v>0</v>
      </c>
      <c r="K77" s="22">
        <f t="shared" si="14"/>
        <v>0</v>
      </c>
      <c r="L77" s="22">
        <f t="shared" si="14"/>
        <v>0</v>
      </c>
      <c r="M77" s="22">
        <f t="shared" si="14"/>
        <v>0</v>
      </c>
      <c r="N77" s="22">
        <f t="shared" si="14"/>
        <v>0</v>
      </c>
      <c r="O77" s="22">
        <f t="shared" si="14"/>
        <v>0</v>
      </c>
      <c r="P77" s="22">
        <f t="shared" si="14"/>
        <v>0</v>
      </c>
      <c r="Q77" s="22">
        <f t="shared" si="14"/>
        <v>0</v>
      </c>
      <c r="R77" s="22">
        <f t="shared" si="12"/>
        <v>0</v>
      </c>
    </row>
    <row r="78" spans="2:19" x14ac:dyDescent="0.25">
      <c r="C78" s="19" t="s">
        <v>14</v>
      </c>
      <c r="D78" s="4">
        <v>0</v>
      </c>
      <c r="E78" s="4">
        <v>0</v>
      </c>
      <c r="F78" s="4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3">
        <f t="shared" si="12"/>
        <v>0</v>
      </c>
    </row>
    <row r="79" spans="2:19" x14ac:dyDescent="0.25">
      <c r="C79" s="19" t="s">
        <v>13</v>
      </c>
      <c r="D79" s="4">
        <v>0</v>
      </c>
      <c r="E79" s="4">
        <v>0</v>
      </c>
      <c r="F79" s="4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3">
        <f t="shared" si="12"/>
        <v>0</v>
      </c>
    </row>
    <row r="80" spans="2:19" s="20" customFormat="1" x14ac:dyDescent="0.25">
      <c r="B80" s="24"/>
      <c r="C80" s="23" t="s">
        <v>12</v>
      </c>
      <c r="D80" s="22">
        <f t="shared" ref="D80:Q80" si="15">SUM(D81:D82)</f>
        <v>0</v>
      </c>
      <c r="E80" s="22">
        <f t="shared" si="15"/>
        <v>0</v>
      </c>
      <c r="F80" s="22">
        <f t="shared" si="15"/>
        <v>0</v>
      </c>
      <c r="G80" s="22">
        <f t="shared" si="15"/>
        <v>0</v>
      </c>
      <c r="H80" s="22">
        <f t="shared" si="15"/>
        <v>0</v>
      </c>
      <c r="I80" s="22">
        <f t="shared" si="15"/>
        <v>0</v>
      </c>
      <c r="J80" s="22">
        <f t="shared" si="15"/>
        <v>0</v>
      </c>
      <c r="K80" s="22">
        <f t="shared" si="15"/>
        <v>0</v>
      </c>
      <c r="L80" s="22">
        <f t="shared" si="15"/>
        <v>0</v>
      </c>
      <c r="M80" s="22">
        <f t="shared" si="15"/>
        <v>0</v>
      </c>
      <c r="N80" s="22">
        <f t="shared" si="15"/>
        <v>0</v>
      </c>
      <c r="O80" s="22">
        <f t="shared" si="15"/>
        <v>0</v>
      </c>
      <c r="P80" s="22">
        <f t="shared" si="15"/>
        <v>0</v>
      </c>
      <c r="Q80" s="22">
        <f t="shared" si="15"/>
        <v>0</v>
      </c>
      <c r="R80" s="22">
        <f t="shared" si="12"/>
        <v>0</v>
      </c>
      <c r="S80" s="21"/>
    </row>
    <row r="81" spans="1:19" x14ac:dyDescent="0.25">
      <c r="C81" s="19" t="s">
        <v>11</v>
      </c>
      <c r="D81" s="4">
        <v>0</v>
      </c>
      <c r="E81" s="4">
        <v>0</v>
      </c>
      <c r="F81" s="4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3">
        <f t="shared" si="12"/>
        <v>0</v>
      </c>
    </row>
    <row r="82" spans="1:19" x14ac:dyDescent="0.25">
      <c r="C82" s="19" t="s">
        <v>10</v>
      </c>
      <c r="D82" s="4">
        <v>0</v>
      </c>
      <c r="E82" s="4">
        <v>0</v>
      </c>
      <c r="F82" s="4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3">
        <f t="shared" si="12"/>
        <v>0</v>
      </c>
    </row>
    <row r="83" spans="1:19" s="20" customFormat="1" x14ac:dyDescent="0.25">
      <c r="B83" s="24"/>
      <c r="C83" s="23" t="s">
        <v>9</v>
      </c>
      <c r="D83" s="22">
        <f t="shared" ref="D83:Q83" si="16">SUM(D84)</f>
        <v>0</v>
      </c>
      <c r="E83" s="22">
        <f t="shared" si="16"/>
        <v>0</v>
      </c>
      <c r="F83" s="22">
        <f t="shared" si="16"/>
        <v>0</v>
      </c>
      <c r="G83" s="22">
        <f t="shared" si="16"/>
        <v>0</v>
      </c>
      <c r="H83" s="22">
        <f t="shared" si="16"/>
        <v>0</v>
      </c>
      <c r="I83" s="22">
        <f t="shared" si="16"/>
        <v>0</v>
      </c>
      <c r="J83" s="22">
        <f t="shared" si="16"/>
        <v>0</v>
      </c>
      <c r="K83" s="22">
        <f t="shared" si="16"/>
        <v>0</v>
      </c>
      <c r="L83" s="22">
        <f t="shared" si="16"/>
        <v>0</v>
      </c>
      <c r="M83" s="22">
        <f t="shared" si="16"/>
        <v>0</v>
      </c>
      <c r="N83" s="22">
        <f t="shared" si="16"/>
        <v>0</v>
      </c>
      <c r="O83" s="22">
        <f t="shared" si="16"/>
        <v>0</v>
      </c>
      <c r="P83" s="22">
        <f t="shared" si="16"/>
        <v>0</v>
      </c>
      <c r="Q83" s="22">
        <f t="shared" si="16"/>
        <v>0</v>
      </c>
      <c r="R83" s="22">
        <f t="shared" si="12"/>
        <v>0</v>
      </c>
      <c r="S83" s="21"/>
    </row>
    <row r="84" spans="1:19" x14ac:dyDescent="0.25">
      <c r="C84" s="19" t="s">
        <v>8</v>
      </c>
      <c r="D84" s="4">
        <v>0</v>
      </c>
      <c r="E84" s="4">
        <v>0</v>
      </c>
      <c r="F84" s="4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3">
        <f t="shared" si="12"/>
        <v>0</v>
      </c>
    </row>
    <row r="85" spans="1:19" s="11" customFormat="1" x14ac:dyDescent="0.25">
      <c r="B85" s="17"/>
      <c r="C85" s="16" t="s">
        <v>7</v>
      </c>
      <c r="D85" s="15">
        <f t="shared" ref="D85:O85" si="17">+D12+D18+D28+D38+D47+D54+D64+D69+D72</f>
        <v>159671257</v>
      </c>
      <c r="E85" s="15">
        <f t="shared" si="17"/>
        <v>0</v>
      </c>
      <c r="F85" s="15">
        <f t="shared" si="17"/>
        <v>8897907.1600000001</v>
      </c>
      <c r="G85" s="13">
        <f t="shared" si="17"/>
        <v>8989371.4299999997</v>
      </c>
      <c r="H85" s="13">
        <f t="shared" si="17"/>
        <v>9394824.9900000021</v>
      </c>
      <c r="I85" s="13">
        <f t="shared" si="17"/>
        <v>10064520.59</v>
      </c>
      <c r="J85" s="13">
        <f t="shared" si="17"/>
        <v>14110068.91</v>
      </c>
      <c r="K85" s="14">
        <f t="shared" si="17"/>
        <v>0</v>
      </c>
      <c r="L85" s="14">
        <f t="shared" si="17"/>
        <v>0</v>
      </c>
      <c r="M85" s="14">
        <f t="shared" si="17"/>
        <v>0</v>
      </c>
      <c r="N85" s="14">
        <f t="shared" si="17"/>
        <v>0</v>
      </c>
      <c r="O85" s="14">
        <f t="shared" si="17"/>
        <v>0</v>
      </c>
      <c r="P85" s="15">
        <f>+P12+P18+P28+P54</f>
        <v>0</v>
      </c>
      <c r="Q85" s="14">
        <f>+Q12+Q18+Q28+Q38+Q47+Q54+Q64+Q69+Q72</f>
        <v>0</v>
      </c>
      <c r="R85" s="13">
        <f t="shared" si="12"/>
        <v>51456693.079999998</v>
      </c>
      <c r="S85" s="12"/>
    </row>
    <row r="86" spans="1:19" customFormat="1" x14ac:dyDescent="0.25">
      <c r="B86" s="9"/>
      <c r="C86" t="s">
        <v>6</v>
      </c>
      <c r="D86" s="8"/>
      <c r="E86" s="8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6"/>
    </row>
    <row r="87" spans="1:19" customFormat="1" x14ac:dyDescent="0.25">
      <c r="B87" s="9"/>
      <c r="C87" s="56" t="s">
        <v>5</v>
      </c>
      <c r="D87" s="56"/>
      <c r="E87" s="56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6"/>
    </row>
    <row r="88" spans="1:19" customFormat="1" x14ac:dyDescent="0.25">
      <c r="B88" s="9"/>
      <c r="C88" s="56" t="s">
        <v>4</v>
      </c>
      <c r="D88" s="56"/>
      <c r="E88" s="56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6"/>
    </row>
    <row r="89" spans="1:19" customFormat="1" x14ac:dyDescent="0.25">
      <c r="B89" s="9"/>
      <c r="D89" s="8"/>
      <c r="E89" s="8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6"/>
    </row>
    <row r="90" spans="1:19" customFormat="1" ht="27.75" customHeight="1" x14ac:dyDescent="0.25">
      <c r="A90" s="42"/>
      <c r="B90" s="43"/>
      <c r="D90" s="8"/>
      <c r="E90" s="8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6"/>
    </row>
    <row r="91" spans="1:19" customFormat="1" ht="25.5" customHeight="1" x14ac:dyDescent="0.25">
      <c r="A91" s="43"/>
      <c r="B91" s="43"/>
      <c r="D91" s="8"/>
      <c r="E91" s="8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6"/>
    </row>
    <row r="92" spans="1:19" customFormat="1" x14ac:dyDescent="0.25">
      <c r="B92" s="9"/>
      <c r="D92" s="8"/>
      <c r="E92" s="8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6"/>
    </row>
    <row r="93" spans="1:19" customFormat="1" x14ac:dyDescent="0.25">
      <c r="B93" s="9"/>
      <c r="D93" s="8"/>
      <c r="E93" s="8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6"/>
    </row>
    <row r="94" spans="1:19" customFormat="1" x14ac:dyDescent="0.25">
      <c r="B94" s="9"/>
      <c r="D94" s="8"/>
      <c r="E94" s="8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6"/>
    </row>
    <row r="95" spans="1:19" customFormat="1" x14ac:dyDescent="0.25">
      <c r="B95" s="9"/>
      <c r="D95" s="8"/>
      <c r="E95" s="8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6"/>
    </row>
    <row r="96" spans="1:19" customFormat="1" x14ac:dyDescent="0.25">
      <c r="B96" s="9"/>
      <c r="D96" s="8"/>
      <c r="E96" s="8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6"/>
    </row>
    <row r="97" spans="2:19" customFormat="1" x14ac:dyDescent="0.25">
      <c r="B97" s="9"/>
      <c r="D97" s="8"/>
      <c r="E97" s="8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6"/>
    </row>
    <row r="98" spans="2:19" customFormat="1" x14ac:dyDescent="0.25">
      <c r="B98" s="9"/>
      <c r="D98" s="43"/>
      <c r="E98" s="43"/>
      <c r="F98" s="43"/>
      <c r="G98" s="43"/>
      <c r="H98" s="10"/>
      <c r="I98" s="10"/>
      <c r="J98" s="44"/>
      <c r="K98" s="44"/>
      <c r="L98" s="44"/>
      <c r="M98" s="44"/>
      <c r="N98" s="10"/>
      <c r="O98" s="7"/>
      <c r="P98" s="7"/>
      <c r="Q98" s="7"/>
      <c r="R98" s="7"/>
      <c r="S98" s="6"/>
    </row>
    <row r="99" spans="2:19" customFormat="1" ht="15.75" x14ac:dyDescent="0.25">
      <c r="B99" s="9"/>
      <c r="D99" s="54" t="s">
        <v>3</v>
      </c>
      <c r="E99" s="54"/>
      <c r="F99" s="54"/>
      <c r="G99" s="54"/>
      <c r="H99" s="7"/>
      <c r="I99" s="7"/>
      <c r="J99" s="54" t="s">
        <v>2</v>
      </c>
      <c r="K99" s="54"/>
      <c r="L99" s="54"/>
      <c r="M99" s="54"/>
      <c r="N99" s="54"/>
      <c r="O99" s="54"/>
      <c r="P99" s="54"/>
      <c r="Q99" s="54"/>
      <c r="R99" s="7"/>
      <c r="S99" s="6"/>
    </row>
    <row r="100" spans="2:19" customFormat="1" ht="15.75" x14ac:dyDescent="0.25">
      <c r="B100" s="9"/>
      <c r="D100" s="55" t="s">
        <v>1</v>
      </c>
      <c r="E100" s="55"/>
      <c r="F100" s="55"/>
      <c r="G100" s="55"/>
      <c r="H100" s="7"/>
      <c r="I100" s="7"/>
      <c r="J100" s="55" t="s">
        <v>0</v>
      </c>
      <c r="K100" s="55"/>
      <c r="L100" s="55"/>
      <c r="M100" s="55"/>
      <c r="N100" s="55"/>
      <c r="O100" s="55"/>
      <c r="P100" s="55"/>
      <c r="Q100" s="55"/>
      <c r="R100" s="7"/>
      <c r="S100" s="6"/>
    </row>
    <row r="101" spans="2:19" customFormat="1" x14ac:dyDescent="0.25">
      <c r="B101" s="9"/>
      <c r="D101" s="8"/>
      <c r="E101" s="8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6"/>
    </row>
  </sheetData>
  <sheetProtection selectLockedCells="1"/>
  <mergeCells count="19">
    <mergeCell ref="D99:G99"/>
    <mergeCell ref="J99:Q99"/>
    <mergeCell ref="D100:G100"/>
    <mergeCell ref="J100:Q100"/>
    <mergeCell ref="C87:E87"/>
    <mergeCell ref="C88:E88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  <mergeCell ref="A90:B90"/>
    <mergeCell ref="A91:B91"/>
  </mergeCells>
  <pageMargins left="0.70866141732283461" right="0.70866141732283461" top="0.74803149606299213" bottom="0.74803149606299213" header="0.31496062992125984" footer="0.31496062992125984"/>
  <pageSetup paperSize="5" scale="40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MAYO 2023</vt:lpstr>
      <vt:lpstr>'MAYO 2023'!Área_de_impresión</vt:lpstr>
      <vt:lpstr>'MAYO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Heiliany López</dc:creator>
  <cp:lastModifiedBy>Heiliany López</cp:lastModifiedBy>
  <dcterms:created xsi:type="dcterms:W3CDTF">2023-06-19T19:44:28Z</dcterms:created>
  <dcterms:modified xsi:type="dcterms:W3CDTF">2023-06-19T19:47:39Z</dcterms:modified>
</cp:coreProperties>
</file>