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2024/12- Diciembre/"/>
    </mc:Choice>
  </mc:AlternateContent>
  <xr:revisionPtr revIDLastSave="0" documentId="14_{09E1D823-0E77-4792-A575-9B2A4B570AE7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GENERAL!$A$1:$P$96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14" l="1"/>
  <c r="N54" i="14"/>
  <c r="L54" i="14"/>
  <c r="M54" i="14"/>
  <c r="K54" i="14"/>
  <c r="P13" i="14"/>
  <c r="P14" i="14"/>
  <c r="P15" i="14"/>
  <c r="P16" i="14"/>
  <c r="P17" i="14"/>
  <c r="P19" i="14"/>
  <c r="P20" i="14"/>
  <c r="P21" i="14"/>
  <c r="P22" i="14"/>
  <c r="P23" i="14"/>
  <c r="P24" i="14"/>
  <c r="P25" i="14"/>
  <c r="P26" i="14"/>
  <c r="P27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5" i="14"/>
  <c r="P56" i="14"/>
  <c r="P57" i="14"/>
  <c r="P58" i="14"/>
  <c r="P59" i="14"/>
  <c r="P60" i="14"/>
  <c r="P61" i="14"/>
  <c r="P62" i="14"/>
  <c r="P63" i="14"/>
  <c r="P65" i="14"/>
  <c r="P66" i="14"/>
  <c r="P67" i="14"/>
  <c r="P68" i="14"/>
  <c r="P70" i="14"/>
  <c r="P71" i="14"/>
  <c r="P73" i="14"/>
  <c r="P74" i="14"/>
  <c r="P75" i="14"/>
  <c r="P78" i="14"/>
  <c r="P79" i="14"/>
  <c r="P81" i="14"/>
  <c r="P82" i="14"/>
  <c r="P84" i="14"/>
  <c r="I18" i="14"/>
  <c r="I12" i="14"/>
  <c r="I28" i="14"/>
  <c r="I54" i="14"/>
  <c r="H54" i="14"/>
  <c r="G54" i="14"/>
  <c r="G28" i="14"/>
  <c r="F28" i="14"/>
  <c r="B12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P83" i="14" s="1"/>
  <c r="C83" i="14"/>
  <c r="B83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O77" i="14"/>
  <c r="O76" i="14" s="1"/>
  <c r="N77" i="14"/>
  <c r="M77" i="14"/>
  <c r="L77" i="14"/>
  <c r="K77" i="14"/>
  <c r="K76" i="14" s="1"/>
  <c r="J77" i="14"/>
  <c r="I77" i="14"/>
  <c r="H77" i="14"/>
  <c r="G77" i="14"/>
  <c r="G76" i="14" s="1"/>
  <c r="F77" i="14"/>
  <c r="E77" i="14"/>
  <c r="D77" i="14"/>
  <c r="P77" i="14" s="1"/>
  <c r="C77" i="14"/>
  <c r="C76" i="14" s="1"/>
  <c r="B77" i="14"/>
  <c r="B76" i="14" s="1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B54" i="14"/>
  <c r="C47" i="14"/>
  <c r="B47" i="14"/>
  <c r="C38" i="14"/>
  <c r="B38" i="14"/>
  <c r="O28" i="14"/>
  <c r="N28" i="14"/>
  <c r="M28" i="14"/>
  <c r="L28" i="14"/>
  <c r="K28" i="14"/>
  <c r="J28" i="14"/>
  <c r="H28" i="14"/>
  <c r="E28" i="14"/>
  <c r="D28" i="14"/>
  <c r="C28" i="14"/>
  <c r="B28" i="14"/>
  <c r="O18" i="14"/>
  <c r="N18" i="14"/>
  <c r="M18" i="14"/>
  <c r="L18" i="14"/>
  <c r="K18" i="14"/>
  <c r="J18" i="14"/>
  <c r="H18" i="14"/>
  <c r="G18" i="14"/>
  <c r="F18" i="14"/>
  <c r="E18" i="14"/>
  <c r="D18" i="14"/>
  <c r="B18" i="14"/>
  <c r="O12" i="14"/>
  <c r="N12" i="14"/>
  <c r="M12" i="14"/>
  <c r="L12" i="14"/>
  <c r="K12" i="14"/>
  <c r="J12" i="14"/>
  <c r="H12" i="14"/>
  <c r="G12" i="14"/>
  <c r="G85" i="14" s="1"/>
  <c r="F12" i="14"/>
  <c r="E12" i="14"/>
  <c r="D12" i="14"/>
  <c r="D85" i="14" s="1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P64" i="14" l="1"/>
  <c r="F85" i="14"/>
  <c r="P72" i="14"/>
  <c r="E85" i="14"/>
  <c r="F76" i="14"/>
  <c r="J76" i="14"/>
  <c r="N76" i="14"/>
  <c r="P80" i="14"/>
  <c r="H76" i="14"/>
  <c r="L76" i="14"/>
  <c r="P69" i="14"/>
  <c r="I85" i="14"/>
  <c r="P54" i="14"/>
  <c r="I11" i="14"/>
  <c r="E76" i="14"/>
  <c r="M76" i="14"/>
  <c r="K11" i="14"/>
  <c r="P28" i="14"/>
  <c r="P18" i="14"/>
  <c r="P12" i="14"/>
  <c r="D76" i="14"/>
  <c r="I76" i="14"/>
  <c r="J11" i="14"/>
  <c r="O85" i="14"/>
  <c r="E11" i="14"/>
  <c r="L11" i="14"/>
  <c r="L85" i="14"/>
  <c r="N85" i="14"/>
  <c r="N11" i="14" s="1"/>
  <c r="K85" i="14"/>
  <c r="M11" i="14"/>
  <c r="G11" i="14"/>
  <c r="O11" i="14"/>
  <c r="C85" i="14"/>
  <c r="H85" i="14"/>
  <c r="D11" i="14"/>
  <c r="F11" i="14"/>
  <c r="B11" i="14"/>
  <c r="H11" i="14"/>
  <c r="B85" i="14"/>
  <c r="J85" i="14"/>
  <c r="M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P76" i="14" l="1"/>
  <c r="P11" i="14"/>
  <c r="P85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<sst xmlns="http://schemas.openxmlformats.org/spreadsheetml/2006/main" count="1350" uniqueCount="114">
  <si>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</si>
  <si>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</si>
  <si>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</si>
  <si>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</si>
  <si>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</si>
  <si>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</si>
  <si>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</si>
  <si>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</si>
  <si>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</si>
  <si>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</si>
  <si>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</si>
  <si>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</si>
  <si>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</si>
  <si>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</si>
  <si>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</si>
  <si>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</si>
  <si>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</si>
  <si>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</si>
  <si>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</si>
  <si>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</si>
  <si>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</si>
  <si>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</si>
  <si>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</si>
  <si>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</si>
  <si>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</si>
  <si>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</si>
  <si>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</si>
  <si>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</si>
  <si>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</si>
  <si>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</si>
  <si>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</si>
  <si>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</si>
  <si>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</si>
  <si>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</si>
  <si>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</si>
  <si>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</si>
  <si>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</si>
  <si>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</si>
  <si>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</si>
  <si>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</si>
  <si>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</si>
  <si>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</si>
  <si>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</si>
  <si>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</si>
  <si>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</si>
  <si>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</si>
  <si>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</si>
  <si>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</si>
  <si>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</si>
  <si>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</si>
  <si>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</si>
  <si>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</si>
  <si>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</si>
  <si>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</si>
  <si>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</si>
  <si>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</si>
  <si>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</si>
  <si>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</si>
  <si>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</si>
  <si>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</si>
  <si>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</si>
  <si>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</si>
  <si>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</si>
  <si>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</si>
  <si>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</si>
  <si>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</si>
  <si>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</si>
  <si>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</si>
  <si>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</si>
  <si>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</si>
  <si>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</si>
  <si>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</si>
  <si>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</si>
  <si>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</si>
  <si>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</si>
  <si>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</si>
  <si>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</si>
  <si>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</si>
  <si>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</si>
  <si>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</si>
  <si>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</si>
  <si>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</si>
  <si>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</si>
  <si>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</si>
  <si>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</si>
  <si>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</si>
  <si>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</si>
  <si>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</si>
  <si>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</si>
  <si>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</si>
  <si>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</si>
  <si>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</si>
  <si>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</si>
  <si>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</si>
  <si>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</si>
  <si>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</si>
  <si>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</si>
  <si>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</si>
  <si>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</si>
  <si>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</si>
  <si>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LIC. MANUEL MEDINA G</t>
  </si>
  <si>
    <t>Nelson Johnson, M.A.</t>
  </si>
  <si>
    <t>Enc. De Presupuesto</t>
  </si>
  <si>
    <t>Enc.  Financiero</t>
  </si>
  <si>
    <t>Fecha de imputación: hasta el 28 febrero  del 2023</t>
  </si>
  <si>
    <t>Fecha de registro: Desde el 1 de marzo  del 2023</t>
  </si>
  <si>
    <t>Fecha de imputación: hasta el 31 de marzo del 2023</t>
  </si>
  <si>
    <t>Fecha de registro: Desde el 1 De abril  del 2023</t>
  </si>
  <si>
    <t>Fecha de imputación: hasta el 30 de abril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</si>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</sst>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0</xdr:col>
      <xdr:colOff>63500</xdr:colOff>
      <xdr:row>0</xdr:row>
      <xdr:rowOff>41275</xdr:rowOff>
    </xdr:from>
    <xdr:to>
      <xdr:col>0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2</xdr:col>
      <xdr:colOff>201223</xdr:colOff>
      <xdr:row>91</xdr:row>
      <xdr:rowOff>182096</xdr:rowOff>
    </xdr:from>
    <xdr:to>
      <xdr:col>3</xdr:col>
      <xdr:colOff>972028</xdr:colOff>
      <xdr:row>92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711977</xdr:colOff>
      <xdr:row>92</xdr:row>
      <xdr:rowOff>0</xdr:rowOff>
    </xdr:from>
    <xdr:to>
      <xdr:col>12</xdr:col>
      <xdr:colOff>155205</xdr:colOff>
      <xdr:row>92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91</xdr:row>
      <xdr:rowOff>182096</xdr:rowOff>
    </xdr:from>
    <xdr:to>
      <xdr:col>3</xdr:col>
      <xdr:colOff>972028</xdr:colOff>
      <xdr:row>92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91</xdr:row>
      <xdr:rowOff>182096</xdr:rowOff>
    </xdr:from>
    <xdr:to>
      <xdr:col>3</xdr:col>
      <xdr:colOff>972028</xdr:colOff>
      <xdr:row>92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91</xdr:row>
      <xdr:rowOff>182096</xdr:rowOff>
    </xdr:from>
    <xdr:to>
      <xdr:col>3</xdr:col>
      <xdr:colOff>972028</xdr:colOff>
      <xdr:row>92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Q95"/>
  <sheetViews>
    <sheetView tabSelected="1" topLeftCell="A55" zoomScale="70" zoomScaleNormal="70" zoomScaleSheetLayoutView="62" workbookViewId="0">
      <selection activeCell="A14" sqref="A14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3" customWidth="1"/>
    <col min="4" max="4" width="18.28515625" style="4" customWidth="1"/>
    <col min="5" max="5" width="19.7109375" style="4" customWidth="1"/>
    <col min="6" max="6" width="18.85546875" style="4" customWidth="1"/>
    <col min="7" max="7" width="19.7109375" style="4" customWidth="1"/>
    <col min="8" max="9" width="19.28515625" style="4" customWidth="1"/>
    <col min="10" max="11" width="19.7109375" style="4" customWidth="1"/>
    <col min="12" max="14" width="19.28515625" style="4" customWidth="1"/>
    <col min="15" max="15" width="19.7109375" style="4" bestFit="1" customWidth="1"/>
    <col min="16" max="16" width="23.42578125" style="4" bestFit="1" customWidth="1"/>
    <col min="17" max="17" width="19.28515625" style="5" bestFit="1" customWidth="1"/>
    <col min="18" max="16384" width="11.42578125" style="1"/>
  </cols>
  <sheetData>
    <row r="1" spans="1:17" ht="26.25" customHeight="1" x14ac:dyDescent="0.25"/>
    <row r="3" spans="1:17" ht="28.5" customHeight="1" x14ac:dyDescent="0.2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ht="21" customHeight="1" x14ac:dyDescent="0.25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15.75" x14ac:dyDescent="0.25">
      <c r="A5" s="49" t="s">
        <v>111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 ht="21.75" customHeight="1" x14ac:dyDescent="0.25">
      <c r="A6" s="51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7" ht="15.75" customHeight="1" x14ac:dyDescent="0.25">
      <c r="A7" s="52" t="s">
        <v>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1:17" ht="25.5" customHeight="1" x14ac:dyDescent="0.25">
      <c r="A9" s="53" t="s">
        <v>5</v>
      </c>
      <c r="B9" s="54" t="s">
        <v>6</v>
      </c>
      <c r="C9" s="54" t="s">
        <v>7</v>
      </c>
      <c r="D9" s="56" t="s">
        <v>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7" x14ac:dyDescent="0.25">
      <c r="A10" s="53"/>
      <c r="B10" s="55"/>
      <c r="C10" s="55"/>
      <c r="D10" s="41">
        <v>45292</v>
      </c>
      <c r="E10" s="41">
        <v>45323</v>
      </c>
      <c r="F10" s="6" t="s">
        <v>11</v>
      </c>
      <c r="G10" s="6" t="s">
        <v>12</v>
      </c>
      <c r="H10" s="7" t="s">
        <v>13</v>
      </c>
      <c r="I10" s="6" t="s">
        <v>14</v>
      </c>
      <c r="J10" s="7" t="s">
        <v>15</v>
      </c>
      <c r="K10" s="6" t="s">
        <v>16</v>
      </c>
      <c r="L10" s="6" t="s">
        <v>17</v>
      </c>
      <c r="M10" s="6" t="s">
        <v>18</v>
      </c>
      <c r="N10" s="6" t="s">
        <v>19</v>
      </c>
      <c r="O10" s="7" t="s">
        <v>20</v>
      </c>
      <c r="P10" s="6" t="s">
        <v>21</v>
      </c>
    </row>
    <row r="11" spans="1:17" x14ac:dyDescent="0.25">
      <c r="A11" s="8" t="s">
        <v>22</v>
      </c>
      <c r="B11" s="9">
        <f>SUM(B12+B18+B28+B38+B47+B54+B64+B69+B72)</f>
        <v>189671257</v>
      </c>
      <c r="D11" s="9">
        <f>SUM(D12+D18+C28+C38+C47+C54+C64+C69+C72)</f>
        <v>8895947.7400000002</v>
      </c>
      <c r="E11" s="9">
        <f>SUM(E12+E18+D28+D38+D47+D54+D64+D69+D72)</f>
        <v>11150259.43</v>
      </c>
      <c r="F11" s="9">
        <f t="shared" ref="F11:O11" si="0">SUM(F12+F18+F28+F38+F47+F54+F64+F69+F72)</f>
        <v>9729846.0699999984</v>
      </c>
      <c r="G11" s="9">
        <f t="shared" si="0"/>
        <v>4755921.8100000005</v>
      </c>
      <c r="H11" s="9">
        <f t="shared" si="0"/>
        <v>25429109.580000002</v>
      </c>
      <c r="I11" s="9">
        <f>SUM(I12+I18+I28+I38+I47+I54+I64+I69+I72)</f>
        <v>19954816.399999999</v>
      </c>
      <c r="J11" s="9">
        <f t="shared" si="0"/>
        <v>13763166.82</v>
      </c>
      <c r="K11" s="9">
        <f>SUM(K12+K18+K28+K38+K47+K54+K64+K69+K72)</f>
        <v>13339514.819999998</v>
      </c>
      <c r="L11" s="9">
        <f t="shared" si="0"/>
        <v>12899642.99</v>
      </c>
      <c r="M11" s="9">
        <f t="shared" si="0"/>
        <v>17592203.939999998</v>
      </c>
      <c r="N11" s="10">
        <f>+N85</f>
        <v>12003950.789999999</v>
      </c>
      <c r="O11" s="9">
        <f t="shared" si="0"/>
        <v>29979328.780000001</v>
      </c>
      <c r="P11" s="9">
        <f>+SUM(D11:O11)</f>
        <v>179493709.16999996</v>
      </c>
    </row>
    <row r="12" spans="1:17" s="11" customFormat="1" x14ac:dyDescent="0.25">
      <c r="A12" s="38" t="s">
        <v>23</v>
      </c>
      <c r="B12" s="39">
        <f>SUM(B13:B17)</f>
        <v>132652460.19</v>
      </c>
      <c r="C12" s="39"/>
      <c r="D12" s="39">
        <f>SUM(D13:D17)</f>
        <v>8895947.7400000002</v>
      </c>
      <c r="E12" s="39">
        <f>SUM(E13:E17)</f>
        <v>8845845.379999999</v>
      </c>
      <c r="F12" s="39">
        <f t="shared" ref="F12:O12" si="1">SUM(F13:F17)</f>
        <v>8471028.4499999993</v>
      </c>
      <c r="G12" s="39">
        <f t="shared" si="1"/>
        <v>378200.81</v>
      </c>
      <c r="H12" s="39">
        <f t="shared" si="1"/>
        <v>18779012.02</v>
      </c>
      <c r="I12" s="39">
        <f>SUM(I13:I17)</f>
        <v>15220800.809999999</v>
      </c>
      <c r="J12" s="39">
        <f t="shared" si="1"/>
        <v>9557310.8200000003</v>
      </c>
      <c r="K12" s="39">
        <f t="shared" si="1"/>
        <v>9473197.5999999996</v>
      </c>
      <c r="L12" s="39">
        <f t="shared" si="1"/>
        <v>9642172.6400000006</v>
      </c>
      <c r="M12" s="39">
        <f t="shared" si="1"/>
        <v>9831376.4799999986</v>
      </c>
      <c r="N12" s="40">
        <f>SUM(N13:N17)</f>
        <v>9850792.1799999997</v>
      </c>
      <c r="O12" s="39">
        <f t="shared" si="1"/>
        <v>18079522.73</v>
      </c>
      <c r="P12" s="39">
        <f t="shared" ref="P12:P75" si="2">+SUM(D12:O12)</f>
        <v>127025207.66000001</v>
      </c>
      <c r="Q12" s="15"/>
    </row>
    <row r="13" spans="1:17" x14ac:dyDescent="0.25">
      <c r="A13" s="17" t="s">
        <v>24</v>
      </c>
      <c r="B13" s="3">
        <v>108460802.06999999</v>
      </c>
      <c r="D13" s="3">
        <v>7476106.5599999996</v>
      </c>
      <c r="E13" s="3">
        <v>7432110.25</v>
      </c>
      <c r="F13" s="4">
        <v>7332110.25</v>
      </c>
      <c r="G13" s="4">
        <v>71229.81</v>
      </c>
      <c r="H13" s="4">
        <v>15781986.380000001</v>
      </c>
      <c r="I13" s="4">
        <v>8429015.0999999996</v>
      </c>
      <c r="J13" s="4">
        <v>8036493.1900000004</v>
      </c>
      <c r="K13" s="4">
        <v>7963566.8700000001</v>
      </c>
      <c r="L13" s="4">
        <v>8110493.1900000004</v>
      </c>
      <c r="M13" s="18">
        <v>8281452.8099999996</v>
      </c>
      <c r="N13" s="18">
        <v>8310302.6100000003</v>
      </c>
      <c r="O13" s="2">
        <v>16512188.16</v>
      </c>
      <c r="P13" s="9">
        <f t="shared" si="2"/>
        <v>103737055.17999999</v>
      </c>
      <c r="Q13" s="15"/>
    </row>
    <row r="14" spans="1:17" x14ac:dyDescent="0.25">
      <c r="A14" s="17" t="s">
        <v>25</v>
      </c>
      <c r="B14" s="3">
        <v>8744261</v>
      </c>
      <c r="D14" s="3">
        <v>282000</v>
      </c>
      <c r="E14" s="3">
        <v>282000</v>
      </c>
      <c r="F14" s="4">
        <v>0</v>
      </c>
      <c r="G14" s="4">
        <v>297000</v>
      </c>
      <c r="H14" s="4">
        <v>594000</v>
      </c>
      <c r="I14" s="4">
        <v>5533791.25</v>
      </c>
      <c r="J14" s="4">
        <v>297000</v>
      </c>
      <c r="K14" s="4">
        <v>297000</v>
      </c>
      <c r="L14" s="4">
        <v>297000</v>
      </c>
      <c r="M14" s="18">
        <v>297000</v>
      </c>
      <c r="N14" s="18">
        <v>297000</v>
      </c>
      <c r="O14" s="2">
        <v>297000</v>
      </c>
      <c r="P14" s="9">
        <f t="shared" si="2"/>
        <v>8770791.25</v>
      </c>
      <c r="Q14" s="15"/>
    </row>
    <row r="15" spans="1:17" x14ac:dyDescent="0.25">
      <c r="A15" s="17" t="s">
        <v>26</v>
      </c>
      <c r="B15" s="3">
        <v>432000</v>
      </c>
      <c r="D15" s="3">
        <v>0</v>
      </c>
      <c r="E15" s="3"/>
      <c r="F15" s="4">
        <v>22460.85</v>
      </c>
      <c r="I15" s="4">
        <v>4263.83</v>
      </c>
      <c r="J15" s="4">
        <v>0</v>
      </c>
      <c r="M15" s="18"/>
      <c r="N15" s="18"/>
      <c r="O15" s="2"/>
      <c r="P15" s="9">
        <f t="shared" si="2"/>
        <v>26724.68</v>
      </c>
      <c r="Q15" s="15"/>
    </row>
    <row r="16" spans="1:17" x14ac:dyDescent="0.25">
      <c r="A16" s="17" t="s">
        <v>27</v>
      </c>
      <c r="B16" s="3">
        <v>0</v>
      </c>
      <c r="D16" s="3">
        <v>0</v>
      </c>
      <c r="J16" s="4">
        <v>0</v>
      </c>
      <c r="N16" s="20"/>
      <c r="O16" s="2"/>
      <c r="P16" s="9">
        <f t="shared" si="2"/>
        <v>0</v>
      </c>
    </row>
    <row r="17" spans="1:16" x14ac:dyDescent="0.25">
      <c r="A17" s="17" t="s">
        <v>28</v>
      </c>
      <c r="B17" s="3">
        <v>15015397.119999999</v>
      </c>
      <c r="D17" s="3">
        <v>1137841.18</v>
      </c>
      <c r="E17" s="3">
        <v>1131735.1299999999</v>
      </c>
      <c r="F17" s="4">
        <v>1116457.3500000001</v>
      </c>
      <c r="G17" s="4">
        <v>9971</v>
      </c>
      <c r="H17" s="4">
        <v>2403025.64</v>
      </c>
      <c r="I17" s="4">
        <v>1253730.6299999999</v>
      </c>
      <c r="J17" s="4">
        <v>1223817.6299999999</v>
      </c>
      <c r="K17" s="4">
        <v>1212630.73</v>
      </c>
      <c r="L17" s="4">
        <v>1234679.45</v>
      </c>
      <c r="M17" s="18">
        <v>1252923.67</v>
      </c>
      <c r="N17" s="18">
        <v>1243489.57</v>
      </c>
      <c r="O17" s="2">
        <v>1270334.57</v>
      </c>
      <c r="P17" s="9">
        <f t="shared" si="2"/>
        <v>14490636.549999999</v>
      </c>
    </row>
    <row r="18" spans="1:16" s="11" customFormat="1" x14ac:dyDescent="0.25">
      <c r="A18" s="38" t="s">
        <v>29</v>
      </c>
      <c r="B18" s="39">
        <f t="shared" ref="B18" si="3">SUM(B19:B27)</f>
        <v>31282136.989999998</v>
      </c>
      <c r="C18" s="39"/>
      <c r="D18" s="39">
        <f>SUM(D19:D27)</f>
        <v>0</v>
      </c>
      <c r="E18" s="39">
        <f>SUM(E19:E27)</f>
        <v>2304414.0499999998</v>
      </c>
      <c r="F18" s="39">
        <f t="shared" ref="F18:O18" si="4">SUM(F19:F27)</f>
        <v>972555.77999999991</v>
      </c>
      <c r="G18" s="39">
        <f t="shared" si="4"/>
        <v>2413443.4</v>
      </c>
      <c r="H18" s="39">
        <f t="shared" si="4"/>
        <v>2576803.9700000007</v>
      </c>
      <c r="I18" s="39">
        <f>SUM(I19:I27)</f>
        <v>2999661.5900000003</v>
      </c>
      <c r="J18" s="39">
        <f t="shared" si="4"/>
        <v>2056305.85</v>
      </c>
      <c r="K18" s="39">
        <f t="shared" si="4"/>
        <v>1006299</v>
      </c>
      <c r="L18" s="39">
        <f t="shared" si="4"/>
        <v>1854188.77</v>
      </c>
      <c r="M18" s="39">
        <f t="shared" si="4"/>
        <v>4287994.8</v>
      </c>
      <c r="N18" s="40">
        <f>SUM(N19:N27)</f>
        <v>1365749.66</v>
      </c>
      <c r="O18" s="39">
        <f t="shared" si="4"/>
        <v>8327134.6400000006</v>
      </c>
      <c r="P18" s="39">
        <f t="shared" si="2"/>
        <v>30164551.510000002</v>
      </c>
    </row>
    <row r="19" spans="1:16" x14ac:dyDescent="0.25">
      <c r="A19" s="17" t="s">
        <v>30</v>
      </c>
      <c r="B19" s="21">
        <v>14273688.76</v>
      </c>
      <c r="D19" s="21">
        <v>0</v>
      </c>
      <c r="E19" s="4">
        <v>2195988.5499999998</v>
      </c>
      <c r="F19" s="4">
        <v>61134.94</v>
      </c>
      <c r="G19" s="4">
        <v>1132285.1000000001</v>
      </c>
      <c r="H19" s="4">
        <v>2218755.7000000002</v>
      </c>
      <c r="I19" s="4">
        <v>1347933.24</v>
      </c>
      <c r="J19" s="4">
        <v>1277748.06</v>
      </c>
      <c r="K19" s="4">
        <v>212618.26</v>
      </c>
      <c r="L19" s="4">
        <v>1292140.67</v>
      </c>
      <c r="M19" s="18">
        <v>2460494.2999999998</v>
      </c>
      <c r="N19" s="18">
        <v>1327399.6599999999</v>
      </c>
      <c r="O19" s="2">
        <v>1302290.1499999999</v>
      </c>
      <c r="P19" s="9">
        <f t="shared" si="2"/>
        <v>14828788.630000001</v>
      </c>
    </row>
    <row r="20" spans="1:16" x14ac:dyDescent="0.25">
      <c r="A20" s="17" t="s">
        <v>31</v>
      </c>
      <c r="B20" s="21">
        <v>183799.01</v>
      </c>
      <c r="D20" s="21">
        <v>0</v>
      </c>
      <c r="G20" s="4">
        <v>21240</v>
      </c>
      <c r="K20" s="4">
        <v>23128</v>
      </c>
      <c r="N20" s="3"/>
      <c r="O20" s="2"/>
      <c r="P20" s="9">
        <f t="shared" si="2"/>
        <v>44368</v>
      </c>
    </row>
    <row r="21" spans="1:16" x14ac:dyDescent="0.25">
      <c r="A21" s="17" t="s">
        <v>32</v>
      </c>
      <c r="B21" s="21">
        <v>250000</v>
      </c>
      <c r="D21" s="21">
        <v>0</v>
      </c>
      <c r="F21" s="4">
        <v>168400</v>
      </c>
      <c r="I21" s="4">
        <v>34000</v>
      </c>
      <c r="N21" s="20"/>
      <c r="O21" s="2"/>
      <c r="P21" s="9">
        <f t="shared" si="2"/>
        <v>202400</v>
      </c>
    </row>
    <row r="22" spans="1:16" x14ac:dyDescent="0.25">
      <c r="A22" s="17" t="s">
        <v>33</v>
      </c>
      <c r="B22" s="21">
        <v>100000</v>
      </c>
      <c r="D22" s="21">
        <v>0</v>
      </c>
      <c r="N22" s="20"/>
      <c r="O22" s="2"/>
      <c r="P22" s="9">
        <f t="shared" si="2"/>
        <v>0</v>
      </c>
    </row>
    <row r="23" spans="1:16" x14ac:dyDescent="0.25">
      <c r="A23" s="17" t="s">
        <v>34</v>
      </c>
      <c r="B23" s="21">
        <v>525000</v>
      </c>
      <c r="D23" s="21">
        <v>0</v>
      </c>
      <c r="F23" s="4">
        <v>124560</v>
      </c>
      <c r="H23" s="4">
        <v>19000</v>
      </c>
      <c r="I23" s="4">
        <v>24780</v>
      </c>
      <c r="J23" s="4">
        <v>128257.39</v>
      </c>
      <c r="K23" s="4">
        <v>28320</v>
      </c>
      <c r="L23" s="4">
        <v>56698.2</v>
      </c>
      <c r="M23" s="4">
        <v>44402</v>
      </c>
      <c r="N23" s="18">
        <v>28320</v>
      </c>
      <c r="O23" s="2">
        <v>56640</v>
      </c>
      <c r="P23" s="9">
        <f t="shared" si="2"/>
        <v>510977.59</v>
      </c>
    </row>
    <row r="24" spans="1:16" x14ac:dyDescent="0.25">
      <c r="A24" s="17" t="s">
        <v>35</v>
      </c>
      <c r="B24" s="21">
        <v>3100117</v>
      </c>
      <c r="D24" s="21">
        <v>0</v>
      </c>
      <c r="I24" s="4">
        <v>1256341.57</v>
      </c>
      <c r="N24" s="20"/>
      <c r="O24" s="2">
        <v>1022632.12</v>
      </c>
      <c r="P24" s="9">
        <f t="shared" si="2"/>
        <v>2278973.69</v>
      </c>
    </row>
    <row r="25" spans="1:16" x14ac:dyDescent="0.25">
      <c r="A25" s="17" t="s">
        <v>36</v>
      </c>
      <c r="B25" s="21">
        <v>2649883</v>
      </c>
      <c r="D25" s="21">
        <v>0</v>
      </c>
      <c r="F25" s="4">
        <v>165908</v>
      </c>
      <c r="G25" s="4">
        <v>863760.36</v>
      </c>
      <c r="H25" s="4">
        <v>264673.81</v>
      </c>
      <c r="I25" s="4">
        <v>268602.01</v>
      </c>
      <c r="J25" s="4">
        <v>82010</v>
      </c>
      <c r="K25" s="4">
        <v>569022.93000000005</v>
      </c>
      <c r="L25" s="4">
        <v>164600.32000000001</v>
      </c>
      <c r="M25" s="18">
        <v>1777098.5</v>
      </c>
      <c r="N25" s="18">
        <v>10030</v>
      </c>
      <c r="O25" s="2">
        <v>5700031.7800000003</v>
      </c>
      <c r="P25" s="9">
        <f t="shared" si="2"/>
        <v>9865737.7100000009</v>
      </c>
    </row>
    <row r="26" spans="1:16" x14ac:dyDescent="0.25">
      <c r="A26" s="17" t="s">
        <v>37</v>
      </c>
      <c r="B26" s="21">
        <v>3864649.22</v>
      </c>
      <c r="D26" s="21">
        <v>0</v>
      </c>
      <c r="F26" s="4">
        <v>396656.24</v>
      </c>
      <c r="G26" s="4">
        <v>153835</v>
      </c>
      <c r="H26" s="4">
        <v>20052.72</v>
      </c>
      <c r="I26" s="4">
        <v>15204.06</v>
      </c>
      <c r="J26" s="4">
        <v>566940.4</v>
      </c>
      <c r="K26" s="4">
        <v>12000</v>
      </c>
      <c r="L26" s="4">
        <v>236100</v>
      </c>
      <c r="M26" s="4">
        <v>6000</v>
      </c>
      <c r="N26" s="20"/>
      <c r="O26" s="2">
        <v>12000</v>
      </c>
      <c r="P26" s="9">
        <f t="shared" si="2"/>
        <v>1418788.42</v>
      </c>
    </row>
    <row r="27" spans="1:16" x14ac:dyDescent="0.25">
      <c r="A27" s="17" t="s">
        <v>38</v>
      </c>
      <c r="B27" s="21">
        <v>6335000</v>
      </c>
      <c r="D27" s="21">
        <v>0</v>
      </c>
      <c r="E27" s="4">
        <v>108425.5</v>
      </c>
      <c r="F27" s="4">
        <v>55896.6</v>
      </c>
      <c r="G27" s="4">
        <v>242322.94</v>
      </c>
      <c r="H27" s="4">
        <v>54321.74</v>
      </c>
      <c r="I27" s="4">
        <v>52800.71</v>
      </c>
      <c r="J27" s="4">
        <v>1350</v>
      </c>
      <c r="K27" s="4">
        <v>161209.81</v>
      </c>
      <c r="L27" s="4">
        <v>104649.58</v>
      </c>
      <c r="M27" s="18"/>
      <c r="N27" s="18"/>
      <c r="O27" s="2">
        <v>233540.59</v>
      </c>
      <c r="P27" s="9">
        <f t="shared" si="2"/>
        <v>1014517.47</v>
      </c>
    </row>
    <row r="28" spans="1:16" s="11" customFormat="1" x14ac:dyDescent="0.25">
      <c r="A28" s="38" t="s">
        <v>39</v>
      </c>
      <c r="B28" s="39">
        <f>SUM(B29:B37)</f>
        <v>14531659.82</v>
      </c>
      <c r="C28" s="39">
        <f>SUM(C29:C37)</f>
        <v>0</v>
      </c>
      <c r="D28" s="39">
        <f>SUM(D29:D37)</f>
        <v>0</v>
      </c>
      <c r="E28" s="39">
        <f t="shared" ref="E28:O28" si="5">SUM(E29:E37)</f>
        <v>0</v>
      </c>
      <c r="F28" s="39">
        <f>+F30+F35+F37</f>
        <v>286261.83999999997</v>
      </c>
      <c r="G28" s="39">
        <f>SUM(G29:G37)</f>
        <v>1835657.6</v>
      </c>
      <c r="H28" s="39">
        <f t="shared" si="5"/>
        <v>703925.05999999994</v>
      </c>
      <c r="I28" s="39">
        <f>SUM(I29:I37)</f>
        <v>1611486.22</v>
      </c>
      <c r="J28" s="39">
        <f t="shared" si="5"/>
        <v>2149550.15</v>
      </c>
      <c r="K28" s="39">
        <f t="shared" si="5"/>
        <v>1740101.7</v>
      </c>
      <c r="L28" s="39">
        <f t="shared" si="5"/>
        <v>1403281.58</v>
      </c>
      <c r="M28" s="39">
        <f>SUM(M29:M37)</f>
        <v>2485988.14</v>
      </c>
      <c r="N28" s="40">
        <f>SUM(N29:N37)</f>
        <v>750208.95</v>
      </c>
      <c r="O28" s="39">
        <f t="shared" si="5"/>
        <v>3245810.2300000004</v>
      </c>
      <c r="P28" s="39">
        <f t="shared" si="2"/>
        <v>16212271.469999999</v>
      </c>
    </row>
    <row r="29" spans="1:16" x14ac:dyDescent="0.25">
      <c r="A29" s="17" t="s">
        <v>40</v>
      </c>
      <c r="B29" s="21">
        <v>200000</v>
      </c>
      <c r="C29" s="21">
        <v>0</v>
      </c>
      <c r="G29" s="4">
        <v>60265.13</v>
      </c>
      <c r="H29" s="4">
        <v>96110.36</v>
      </c>
      <c r="I29" s="4">
        <v>169779.77</v>
      </c>
      <c r="J29" s="4">
        <v>57740.4</v>
      </c>
      <c r="K29" s="4">
        <v>66232.160000000003</v>
      </c>
      <c r="M29" s="18">
        <v>287167.58</v>
      </c>
      <c r="N29" s="18">
        <v>18540</v>
      </c>
      <c r="O29" s="2">
        <v>110484.53</v>
      </c>
      <c r="P29" s="9">
        <f t="shared" si="2"/>
        <v>866319.93000000017</v>
      </c>
    </row>
    <row r="30" spans="1:16" x14ac:dyDescent="0.25">
      <c r="A30" s="17" t="s">
        <v>41</v>
      </c>
      <c r="B30" s="21">
        <v>105000</v>
      </c>
      <c r="C30" s="21">
        <v>0</v>
      </c>
      <c r="F30" s="4">
        <v>121515.92</v>
      </c>
      <c r="M30" s="18"/>
      <c r="N30" s="18"/>
      <c r="O30" s="2">
        <v>47200</v>
      </c>
      <c r="P30" s="9">
        <f t="shared" si="2"/>
        <v>168715.91999999998</v>
      </c>
    </row>
    <row r="31" spans="1:16" x14ac:dyDescent="0.25">
      <c r="A31" s="17" t="s">
        <v>42</v>
      </c>
      <c r="B31" s="21">
        <v>644038.01</v>
      </c>
      <c r="C31" s="21">
        <v>0</v>
      </c>
      <c r="G31" s="4">
        <v>61711.46</v>
      </c>
      <c r="H31" s="4">
        <v>118864.94</v>
      </c>
      <c r="I31" s="4">
        <v>51982.42</v>
      </c>
      <c r="K31" s="4">
        <v>38115.449999999997</v>
      </c>
      <c r="M31" s="18">
        <v>152506.15</v>
      </c>
      <c r="N31" s="18"/>
      <c r="O31" s="2">
        <v>84516.18</v>
      </c>
      <c r="P31" s="9">
        <f t="shared" si="2"/>
        <v>507696.60000000003</v>
      </c>
    </row>
    <row r="32" spans="1:16" x14ac:dyDescent="0.25">
      <c r="A32" s="17" t="s">
        <v>43</v>
      </c>
      <c r="B32" s="21">
        <v>100000</v>
      </c>
      <c r="C32" s="21">
        <v>0</v>
      </c>
      <c r="H32" s="4">
        <v>53895</v>
      </c>
      <c r="M32" s="4">
        <v>96969.68</v>
      </c>
      <c r="N32" s="20"/>
      <c r="O32" s="2"/>
      <c r="P32" s="9">
        <f t="shared" si="2"/>
        <v>150864.68</v>
      </c>
    </row>
    <row r="33" spans="1:17" x14ac:dyDescent="0.25">
      <c r="A33" s="17" t="s">
        <v>44</v>
      </c>
      <c r="B33" s="21">
        <v>100000</v>
      </c>
      <c r="C33" s="21">
        <v>0</v>
      </c>
      <c r="I33" s="4">
        <v>21165.57</v>
      </c>
      <c r="M33" s="18">
        <v>132707.76</v>
      </c>
      <c r="N33" s="18">
        <v>8021.05</v>
      </c>
      <c r="O33" s="2"/>
      <c r="P33" s="9">
        <f t="shared" si="2"/>
        <v>161894.38</v>
      </c>
    </row>
    <row r="34" spans="1:17" x14ac:dyDescent="0.25">
      <c r="A34" s="17" t="s">
        <v>45</v>
      </c>
      <c r="B34" s="21">
        <v>196420.82</v>
      </c>
      <c r="C34" s="21">
        <v>0</v>
      </c>
      <c r="H34" s="4">
        <v>431.88</v>
      </c>
      <c r="I34" s="4">
        <v>119217.29</v>
      </c>
      <c r="K34" s="4">
        <v>1784.37</v>
      </c>
      <c r="M34" s="18">
        <v>9752.7000000000007</v>
      </c>
      <c r="N34" s="18">
        <v>72328.92</v>
      </c>
      <c r="O34" s="2">
        <v>18181.439999999999</v>
      </c>
      <c r="P34" s="9">
        <f t="shared" si="2"/>
        <v>221696.59999999998</v>
      </c>
    </row>
    <row r="35" spans="1:17" x14ac:dyDescent="0.25">
      <c r="A35" s="17" t="s">
        <v>46</v>
      </c>
      <c r="B35" s="21">
        <v>11786200.99</v>
      </c>
      <c r="C35" s="21">
        <v>0</v>
      </c>
      <c r="F35" s="4">
        <v>118242.12</v>
      </c>
      <c r="G35" s="4">
        <v>1662654.87</v>
      </c>
      <c r="H35" s="4">
        <v>200945.16</v>
      </c>
      <c r="I35" s="4">
        <v>815340.66</v>
      </c>
      <c r="J35" s="4">
        <v>1697990.65</v>
      </c>
      <c r="K35" s="4">
        <v>1216887.52</v>
      </c>
      <c r="L35" s="4">
        <v>515175.11</v>
      </c>
      <c r="M35" s="18">
        <v>1439166.33</v>
      </c>
      <c r="N35" s="18">
        <v>323407.40999999997</v>
      </c>
      <c r="O35" s="2">
        <v>1894087.22</v>
      </c>
      <c r="P35" s="9">
        <f t="shared" si="2"/>
        <v>9883897.0500000007</v>
      </c>
    </row>
    <row r="36" spans="1:17" x14ac:dyDescent="0.25">
      <c r="A36" s="17" t="s">
        <v>47</v>
      </c>
      <c r="B36" s="21">
        <v>0</v>
      </c>
      <c r="C36" s="3">
        <v>0</v>
      </c>
      <c r="N36" s="20"/>
      <c r="O36" s="2"/>
      <c r="P36" s="9">
        <f t="shared" si="2"/>
        <v>0</v>
      </c>
    </row>
    <row r="37" spans="1:17" x14ac:dyDescent="0.25">
      <c r="A37" s="17" t="s">
        <v>48</v>
      </c>
      <c r="B37" s="21">
        <v>1400000</v>
      </c>
      <c r="C37" s="21">
        <v>0</v>
      </c>
      <c r="F37" s="4">
        <v>46503.8</v>
      </c>
      <c r="G37" s="4">
        <v>51026.14</v>
      </c>
      <c r="H37" s="4">
        <v>233677.72</v>
      </c>
      <c r="I37" s="4">
        <v>434000.51</v>
      </c>
      <c r="J37" s="4">
        <v>393819.1</v>
      </c>
      <c r="K37" s="4">
        <v>417082.2</v>
      </c>
      <c r="L37" s="4">
        <v>888106.47</v>
      </c>
      <c r="M37" s="18">
        <v>367717.94</v>
      </c>
      <c r="N37" s="18">
        <v>327911.57</v>
      </c>
      <c r="O37" s="2">
        <v>1091340.8600000001</v>
      </c>
      <c r="P37" s="9">
        <f t="shared" si="2"/>
        <v>4251186.3099999996</v>
      </c>
    </row>
    <row r="38" spans="1:17" s="11" customFormat="1" hidden="1" x14ac:dyDescent="0.25">
      <c r="A38" s="38" t="s">
        <v>49</v>
      </c>
      <c r="B38" s="21">
        <f t="shared" ref="B38:C38" si="6">SUM(B39:B46)</f>
        <v>0</v>
      </c>
      <c r="C38" s="39">
        <f t="shared" si="6"/>
        <v>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39"/>
      <c r="P38" s="9">
        <f t="shared" si="2"/>
        <v>0</v>
      </c>
      <c r="Q38" s="15"/>
    </row>
    <row r="39" spans="1:17" hidden="1" x14ac:dyDescent="0.25">
      <c r="A39" s="17" t="s">
        <v>50</v>
      </c>
      <c r="B39" s="21">
        <v>0</v>
      </c>
      <c r="C39" s="3">
        <v>0</v>
      </c>
      <c r="D39" s="3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9">
        <f t="shared" si="2"/>
        <v>0</v>
      </c>
    </row>
    <row r="40" spans="1:17" hidden="1" x14ac:dyDescent="0.25">
      <c r="A40" s="17" t="s">
        <v>51</v>
      </c>
      <c r="B40" s="21">
        <v>0</v>
      </c>
      <c r="C40" s="3">
        <v>0</v>
      </c>
      <c r="D40" s="3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9">
        <f t="shared" si="2"/>
        <v>0</v>
      </c>
    </row>
    <row r="41" spans="1:17" hidden="1" x14ac:dyDescent="0.25">
      <c r="A41" s="17" t="s">
        <v>52</v>
      </c>
      <c r="B41" s="21">
        <v>0</v>
      </c>
      <c r="C41" s="3">
        <v>0</v>
      </c>
      <c r="D41" s="3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9">
        <f t="shared" si="2"/>
        <v>0</v>
      </c>
    </row>
    <row r="42" spans="1:17" hidden="1" x14ac:dyDescent="0.25">
      <c r="A42" s="17" t="s">
        <v>53</v>
      </c>
      <c r="B42" s="21">
        <v>0</v>
      </c>
      <c r="C42" s="3">
        <v>0</v>
      </c>
      <c r="D42" s="3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9">
        <f t="shared" si="2"/>
        <v>0</v>
      </c>
    </row>
    <row r="43" spans="1:17" hidden="1" x14ac:dyDescent="0.25">
      <c r="A43" s="17" t="s">
        <v>54</v>
      </c>
      <c r="B43" s="21">
        <v>0</v>
      </c>
      <c r="C43" s="3">
        <v>0</v>
      </c>
      <c r="D43" s="3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9">
        <f t="shared" si="2"/>
        <v>0</v>
      </c>
    </row>
    <row r="44" spans="1:17" hidden="1" x14ac:dyDescent="0.25">
      <c r="A44" s="17" t="s">
        <v>55</v>
      </c>
      <c r="B44" s="21">
        <v>0</v>
      </c>
      <c r="C44" s="3">
        <v>0</v>
      </c>
      <c r="D44" s="3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9">
        <f t="shared" si="2"/>
        <v>0</v>
      </c>
    </row>
    <row r="45" spans="1:17" hidden="1" x14ac:dyDescent="0.25">
      <c r="A45" s="17" t="s">
        <v>56</v>
      </c>
      <c r="B45" s="21">
        <v>0</v>
      </c>
      <c r="C45" s="3">
        <v>0</v>
      </c>
      <c r="D45" s="3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9">
        <f t="shared" si="2"/>
        <v>0</v>
      </c>
    </row>
    <row r="46" spans="1:17" hidden="1" x14ac:dyDescent="0.25">
      <c r="A46" s="17" t="s">
        <v>57</v>
      </c>
      <c r="B46" s="21">
        <v>0</v>
      </c>
      <c r="C46" s="3">
        <v>0</v>
      </c>
      <c r="D46" s="3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9">
        <f t="shared" si="2"/>
        <v>0</v>
      </c>
    </row>
    <row r="47" spans="1:17" s="11" customFormat="1" hidden="1" x14ac:dyDescent="0.25">
      <c r="A47" s="12" t="s">
        <v>58</v>
      </c>
      <c r="B47" s="21">
        <f t="shared" ref="B47:C47" si="7">SUM(B48:B53)</f>
        <v>0</v>
      </c>
      <c r="C47" s="13">
        <f t="shared" si="7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3"/>
      <c r="P47" s="9">
        <f t="shared" si="2"/>
        <v>0</v>
      </c>
      <c r="Q47" s="15"/>
    </row>
    <row r="48" spans="1:17" hidden="1" x14ac:dyDescent="0.25">
      <c r="A48" s="17" t="s">
        <v>59</v>
      </c>
      <c r="B48" s="21">
        <v>0</v>
      </c>
      <c r="C48" s="3">
        <v>0</v>
      </c>
      <c r="D48" s="3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9">
        <f t="shared" si="2"/>
        <v>0</v>
      </c>
    </row>
    <row r="49" spans="1:16" hidden="1" x14ac:dyDescent="0.25">
      <c r="A49" s="17" t="s">
        <v>60</v>
      </c>
      <c r="B49" s="21">
        <v>0</v>
      </c>
      <c r="C49" s="3">
        <v>0</v>
      </c>
      <c r="D49" s="3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9">
        <f t="shared" si="2"/>
        <v>0</v>
      </c>
    </row>
    <row r="50" spans="1:16" hidden="1" x14ac:dyDescent="0.25">
      <c r="A50" s="17" t="s">
        <v>61</v>
      </c>
      <c r="B50" s="21">
        <v>0</v>
      </c>
      <c r="C50" s="3">
        <v>0</v>
      </c>
      <c r="D50" s="3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9">
        <f t="shared" si="2"/>
        <v>0</v>
      </c>
    </row>
    <row r="51" spans="1:16" hidden="1" x14ac:dyDescent="0.25">
      <c r="A51" s="17" t="s">
        <v>62</v>
      </c>
      <c r="B51" s="21">
        <v>0</v>
      </c>
      <c r="C51" s="3">
        <v>0</v>
      </c>
      <c r="D51" s="3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9">
        <f t="shared" si="2"/>
        <v>0</v>
      </c>
    </row>
    <row r="52" spans="1:16" hidden="1" x14ac:dyDescent="0.25">
      <c r="A52" s="17" t="s">
        <v>63</v>
      </c>
      <c r="B52" s="21">
        <v>0</v>
      </c>
      <c r="C52" s="3">
        <v>0</v>
      </c>
      <c r="D52" s="3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9">
        <f t="shared" si="2"/>
        <v>0</v>
      </c>
    </row>
    <row r="53" spans="1:16" hidden="1" x14ac:dyDescent="0.25">
      <c r="A53" s="17" t="s">
        <v>64</v>
      </c>
      <c r="B53" s="21">
        <v>0</v>
      </c>
      <c r="C53" s="3">
        <v>0</v>
      </c>
      <c r="D53" s="3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9">
        <f t="shared" si="2"/>
        <v>0</v>
      </c>
    </row>
    <row r="54" spans="1:16" s="11" customFormat="1" x14ac:dyDescent="0.25">
      <c r="A54" s="38" t="s">
        <v>65</v>
      </c>
      <c r="B54" s="39">
        <f>SUM(B55:B63)</f>
        <v>11205000</v>
      </c>
      <c r="C54" s="39">
        <v>0</v>
      </c>
      <c r="D54" s="39"/>
      <c r="E54" s="39"/>
      <c r="F54" s="39"/>
      <c r="G54" s="39">
        <f>+G55+G56+G57+G58+G59+G60+G61+G62+G63</f>
        <v>128620</v>
      </c>
      <c r="H54" s="39">
        <f>+H55++H56+H57+H58</f>
        <v>3369368.53</v>
      </c>
      <c r="I54" s="39">
        <f>+I59</f>
        <v>122867.78</v>
      </c>
      <c r="J54" s="39"/>
      <c r="K54" s="39">
        <f>+SUM(K55:K63)</f>
        <v>1119916.52</v>
      </c>
      <c r="L54" s="39">
        <f t="shared" ref="L54:M54" si="8">+SUM(L55:L63)</f>
        <v>0</v>
      </c>
      <c r="M54" s="39">
        <f t="shared" si="8"/>
        <v>986844.52</v>
      </c>
      <c r="N54" s="40">
        <f>+SUM(N55:N63)</f>
        <v>37200</v>
      </c>
      <c r="O54" s="39">
        <f>+SUM(O55:O63)</f>
        <v>326861.18</v>
      </c>
      <c r="P54" s="39">
        <f t="shared" si="2"/>
        <v>6091678.5299999993</v>
      </c>
    </row>
    <row r="55" spans="1:16" x14ac:dyDescent="0.25">
      <c r="A55" s="17" t="s">
        <v>66</v>
      </c>
      <c r="B55" s="21">
        <v>1400000</v>
      </c>
      <c r="C55" s="21">
        <v>0</v>
      </c>
      <c r="H55" s="4">
        <v>962.53</v>
      </c>
      <c r="K55" s="4">
        <v>110499.97</v>
      </c>
      <c r="M55" s="4">
        <v>574491.37</v>
      </c>
      <c r="N55" s="20"/>
      <c r="O55" s="2">
        <v>269867.18</v>
      </c>
      <c r="P55" s="9">
        <f t="shared" si="2"/>
        <v>955821.05</v>
      </c>
    </row>
    <row r="56" spans="1:16" x14ac:dyDescent="0.25">
      <c r="A56" s="17" t="s">
        <v>67</v>
      </c>
      <c r="B56" s="21">
        <v>195000</v>
      </c>
      <c r="C56" s="21">
        <v>0</v>
      </c>
      <c r="K56" s="4">
        <v>243080</v>
      </c>
      <c r="N56" s="2"/>
      <c r="O56" s="2"/>
      <c r="P56" s="9">
        <f t="shared" si="2"/>
        <v>243080</v>
      </c>
    </row>
    <row r="57" spans="1:16" x14ac:dyDescent="0.25">
      <c r="A57" s="17" t="s">
        <v>68</v>
      </c>
      <c r="B57" s="21">
        <v>9180000</v>
      </c>
      <c r="C57" s="21">
        <v>0</v>
      </c>
      <c r="H57" s="4">
        <v>3279630</v>
      </c>
      <c r="K57" s="4">
        <v>221508.72</v>
      </c>
      <c r="L57" s="23"/>
      <c r="M57" s="4">
        <v>285000</v>
      </c>
      <c r="N57" s="2"/>
      <c r="O57" s="2">
        <v>56994</v>
      </c>
      <c r="P57" s="9">
        <f t="shared" si="2"/>
        <v>3843132.72</v>
      </c>
    </row>
    <row r="58" spans="1:16" x14ac:dyDescent="0.25">
      <c r="A58" s="17" t="s">
        <v>69</v>
      </c>
      <c r="B58" s="21">
        <v>0</v>
      </c>
      <c r="C58" s="21">
        <v>0</v>
      </c>
      <c r="H58" s="4">
        <v>88776</v>
      </c>
      <c r="N58" s="3"/>
      <c r="O58" s="2"/>
      <c r="P58" s="9">
        <f t="shared" si="2"/>
        <v>88776</v>
      </c>
    </row>
    <row r="59" spans="1:16" x14ac:dyDescent="0.25">
      <c r="A59" s="17" t="s">
        <v>70</v>
      </c>
      <c r="B59" s="21">
        <v>430000</v>
      </c>
      <c r="C59" s="21">
        <v>0</v>
      </c>
      <c r="G59" s="4">
        <v>118472</v>
      </c>
      <c r="I59" s="4">
        <v>122867.78</v>
      </c>
      <c r="K59" s="4">
        <v>544827.82999999996</v>
      </c>
      <c r="L59" s="23"/>
      <c r="M59" s="4">
        <v>127353.15</v>
      </c>
      <c r="N59" s="2">
        <v>37200</v>
      </c>
      <c r="O59" s="2"/>
      <c r="P59" s="9">
        <f t="shared" si="2"/>
        <v>950720.76</v>
      </c>
    </row>
    <row r="60" spans="1:16" x14ac:dyDescent="0.25">
      <c r="A60" s="17" t="s">
        <v>71</v>
      </c>
      <c r="B60" s="21">
        <v>0</v>
      </c>
      <c r="C60" s="21">
        <v>0</v>
      </c>
      <c r="D60" s="3"/>
      <c r="E60" s="22"/>
      <c r="F60" s="22"/>
      <c r="G60" s="22"/>
      <c r="H60" s="22"/>
      <c r="I60" s="22"/>
      <c r="J60" s="22"/>
      <c r="K60" s="22"/>
      <c r="L60" s="22"/>
      <c r="M60" s="22"/>
      <c r="N60" s="2"/>
      <c r="O60" s="2"/>
      <c r="P60" s="9">
        <f t="shared" si="2"/>
        <v>0</v>
      </c>
    </row>
    <row r="61" spans="1:16" x14ac:dyDescent="0.25">
      <c r="A61" s="17" t="s">
        <v>72</v>
      </c>
      <c r="B61" s="21">
        <v>0</v>
      </c>
      <c r="C61" s="21">
        <v>0</v>
      </c>
      <c r="D61" s="3"/>
      <c r="E61" s="22"/>
      <c r="F61" s="22"/>
      <c r="G61" s="22"/>
      <c r="H61" s="22"/>
      <c r="I61" s="22"/>
      <c r="J61" s="22"/>
      <c r="K61" s="22"/>
      <c r="L61" s="22"/>
      <c r="M61" s="22"/>
      <c r="N61" s="2"/>
      <c r="O61" s="2"/>
      <c r="P61" s="9">
        <f t="shared" si="2"/>
        <v>0</v>
      </c>
    </row>
    <row r="62" spans="1:16" x14ac:dyDescent="0.25">
      <c r="A62" s="17" t="s">
        <v>73</v>
      </c>
      <c r="B62" s="21">
        <v>0</v>
      </c>
      <c r="C62" s="21">
        <v>0</v>
      </c>
      <c r="D62" s="3"/>
      <c r="E62" s="22"/>
      <c r="F62" s="22"/>
      <c r="G62" s="22"/>
      <c r="H62" s="22"/>
      <c r="I62" s="22"/>
      <c r="J62" s="22"/>
      <c r="K62" s="22"/>
      <c r="L62" s="22"/>
      <c r="M62" s="22"/>
      <c r="N62" s="2"/>
      <c r="O62" s="2"/>
      <c r="P62" s="9">
        <f t="shared" si="2"/>
        <v>0</v>
      </c>
    </row>
    <row r="63" spans="1:16" x14ac:dyDescent="0.25">
      <c r="A63" s="17" t="s">
        <v>74</v>
      </c>
      <c r="B63" s="21">
        <v>0</v>
      </c>
      <c r="C63" s="21">
        <v>0</v>
      </c>
      <c r="D63" s="3"/>
      <c r="E63" s="22"/>
      <c r="F63" s="22"/>
      <c r="G63" s="22">
        <v>10148</v>
      </c>
      <c r="H63" s="22"/>
      <c r="I63" s="22"/>
      <c r="J63" s="22"/>
      <c r="K63" s="22"/>
      <c r="L63" s="22"/>
      <c r="M63" s="22"/>
      <c r="N63" s="2"/>
      <c r="O63" s="2"/>
      <c r="P63" s="9">
        <f t="shared" si="2"/>
        <v>10148</v>
      </c>
    </row>
    <row r="64" spans="1:16" hidden="1" x14ac:dyDescent="0.25">
      <c r="A64" s="12" t="s">
        <v>75</v>
      </c>
      <c r="B64" s="13">
        <f t="shared" ref="B64:C64" si="9">SUM(B65:B68)</f>
        <v>0</v>
      </c>
      <c r="C64" s="13">
        <f t="shared" si="9"/>
        <v>0</v>
      </c>
      <c r="D64" s="13">
        <f>SUM(D65:D68)</f>
        <v>0</v>
      </c>
      <c r="E64" s="13">
        <f t="shared" ref="E64:O64" si="10">SUM(E65:E68)</f>
        <v>0</v>
      </c>
      <c r="F64" s="13">
        <f t="shared" si="10"/>
        <v>0</v>
      </c>
      <c r="G64" s="13">
        <f t="shared" si="10"/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9">
        <f t="shared" si="2"/>
        <v>0</v>
      </c>
    </row>
    <row r="65" spans="1:17" hidden="1" x14ac:dyDescent="0.25">
      <c r="A65" s="17" t="s">
        <v>76</v>
      </c>
      <c r="B65" s="3">
        <v>0</v>
      </c>
      <c r="C65" s="3">
        <v>0</v>
      </c>
      <c r="D65" s="3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9">
        <f t="shared" si="2"/>
        <v>0</v>
      </c>
    </row>
    <row r="66" spans="1:17" hidden="1" x14ac:dyDescent="0.25">
      <c r="A66" s="17" t="s">
        <v>77</v>
      </c>
      <c r="B66" s="3">
        <v>0</v>
      </c>
      <c r="C66" s="3">
        <v>0</v>
      </c>
      <c r="D66" s="3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9">
        <f t="shared" si="2"/>
        <v>0</v>
      </c>
    </row>
    <row r="67" spans="1:17" hidden="1" x14ac:dyDescent="0.25">
      <c r="A67" s="17" t="s">
        <v>78</v>
      </c>
      <c r="B67" s="3">
        <v>0</v>
      </c>
      <c r="C67" s="3">
        <v>0</v>
      </c>
      <c r="D67" s="3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9">
        <f t="shared" si="2"/>
        <v>0</v>
      </c>
    </row>
    <row r="68" spans="1:17" hidden="1" x14ac:dyDescent="0.25">
      <c r="A68" s="17" t="s">
        <v>79</v>
      </c>
      <c r="B68" s="3">
        <v>0</v>
      </c>
      <c r="C68" s="3">
        <v>0</v>
      </c>
      <c r="D68" s="3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9">
        <f t="shared" si="2"/>
        <v>0</v>
      </c>
    </row>
    <row r="69" spans="1:17" hidden="1" x14ac:dyDescent="0.25">
      <c r="A69" s="12" t="s">
        <v>80</v>
      </c>
      <c r="B69" s="13">
        <f t="shared" ref="B69:C69" si="11">SUM(B70:B71)</f>
        <v>0</v>
      </c>
      <c r="C69" s="13">
        <f t="shared" si="11"/>
        <v>0</v>
      </c>
      <c r="D69" s="13">
        <f>SUM(D70:D71)</f>
        <v>0</v>
      </c>
      <c r="E69" s="13">
        <f t="shared" ref="E69:O69" si="12">SUM(E70:E71)</f>
        <v>0</v>
      </c>
      <c r="F69" s="13">
        <f t="shared" si="12"/>
        <v>0</v>
      </c>
      <c r="G69" s="13">
        <f t="shared" si="12"/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9">
        <f t="shared" si="2"/>
        <v>0</v>
      </c>
    </row>
    <row r="70" spans="1:17" hidden="1" x14ac:dyDescent="0.25">
      <c r="A70" s="17" t="s">
        <v>81</v>
      </c>
      <c r="B70" s="3">
        <v>0</v>
      </c>
      <c r="C70" s="3">
        <v>0</v>
      </c>
      <c r="P70" s="9">
        <f t="shared" si="2"/>
        <v>0</v>
      </c>
    </row>
    <row r="71" spans="1:17" hidden="1" x14ac:dyDescent="0.25">
      <c r="A71" s="17" t="s">
        <v>82</v>
      </c>
      <c r="B71" s="3">
        <v>0</v>
      </c>
      <c r="C71" s="3">
        <v>0</v>
      </c>
      <c r="P71" s="9">
        <f t="shared" si="2"/>
        <v>0</v>
      </c>
    </row>
    <row r="72" spans="1:17" hidden="1" x14ac:dyDescent="0.25">
      <c r="A72" s="12" t="s">
        <v>83</v>
      </c>
      <c r="B72" s="13">
        <f t="shared" ref="B72:C72" si="13">SUM(B73:B75)</f>
        <v>0</v>
      </c>
      <c r="C72" s="13">
        <f t="shared" si="13"/>
        <v>0</v>
      </c>
      <c r="D72" s="13">
        <f>SUM(D73:D75)</f>
        <v>0</v>
      </c>
      <c r="E72" s="13">
        <f t="shared" ref="E72:O72" si="14">SUM(E73:E75)</f>
        <v>0</v>
      </c>
      <c r="F72" s="13">
        <f t="shared" si="14"/>
        <v>0</v>
      </c>
      <c r="G72" s="13">
        <f t="shared" si="14"/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9">
        <f t="shared" si="2"/>
        <v>0</v>
      </c>
    </row>
    <row r="73" spans="1:17" hidden="1" x14ac:dyDescent="0.25">
      <c r="A73" s="17" t="s">
        <v>84</v>
      </c>
      <c r="B73" s="3">
        <v>0</v>
      </c>
      <c r="C73" s="3">
        <v>0</v>
      </c>
      <c r="D73" s="3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9">
        <f t="shared" si="2"/>
        <v>0</v>
      </c>
    </row>
    <row r="74" spans="1:17" hidden="1" x14ac:dyDescent="0.25">
      <c r="A74" s="17" t="s">
        <v>85</v>
      </c>
      <c r="B74" s="3">
        <v>0</v>
      </c>
      <c r="C74" s="3">
        <v>0</v>
      </c>
      <c r="D74" s="3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9">
        <f t="shared" si="2"/>
        <v>0</v>
      </c>
    </row>
    <row r="75" spans="1:17" hidden="1" x14ac:dyDescent="0.25">
      <c r="A75" s="17" t="s">
        <v>86</v>
      </c>
      <c r="B75" s="3">
        <v>0</v>
      </c>
      <c r="C75" s="3">
        <v>0</v>
      </c>
      <c r="D75" s="3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9">
        <f t="shared" si="2"/>
        <v>0</v>
      </c>
    </row>
    <row r="76" spans="1:17" s="11" customFormat="1" hidden="1" x14ac:dyDescent="0.25">
      <c r="A76" s="8" t="s">
        <v>87</v>
      </c>
      <c r="B76" s="25">
        <f>SUM(B77+B80+B83)</f>
        <v>0</v>
      </c>
      <c r="C76" s="25">
        <f t="shared" ref="C76:O76" si="15">SUM(C77+C80+C83)</f>
        <v>0</v>
      </c>
      <c r="D76" s="25">
        <f t="shared" si="15"/>
        <v>0</v>
      </c>
      <c r="E76" s="26">
        <f t="shared" si="15"/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9">
        <f t="shared" ref="P76:P85" si="16">+SUM(D76:O76)</f>
        <v>0</v>
      </c>
      <c r="Q76" s="15"/>
    </row>
    <row r="77" spans="1:17" hidden="1" x14ac:dyDescent="0.25">
      <c r="A77" s="12" t="s">
        <v>88</v>
      </c>
      <c r="B77" s="13">
        <f>SUM(B78:B79)</f>
        <v>0</v>
      </c>
      <c r="C77" s="13">
        <f t="shared" ref="C77" si="17">SUM(C78:C79)</f>
        <v>0</v>
      </c>
      <c r="D77" s="13">
        <f>SUM(D78:D79)</f>
        <v>0</v>
      </c>
      <c r="E77" s="13">
        <f t="shared" ref="E77:O77" si="18">SUM(E78:E79)</f>
        <v>0</v>
      </c>
      <c r="F77" s="13">
        <f t="shared" si="18"/>
        <v>0</v>
      </c>
      <c r="G77" s="13">
        <f t="shared" si="18"/>
        <v>0</v>
      </c>
      <c r="H77" s="13">
        <f t="shared" si="18"/>
        <v>0</v>
      </c>
      <c r="I77" s="13">
        <f t="shared" si="18"/>
        <v>0</v>
      </c>
      <c r="J77" s="13">
        <f t="shared" si="18"/>
        <v>0</v>
      </c>
      <c r="K77" s="13">
        <f t="shared" si="18"/>
        <v>0</v>
      </c>
      <c r="L77" s="13">
        <f t="shared" si="18"/>
        <v>0</v>
      </c>
      <c r="M77" s="13">
        <f t="shared" si="18"/>
        <v>0</v>
      </c>
      <c r="N77" s="13">
        <f t="shared" si="18"/>
        <v>0</v>
      </c>
      <c r="O77" s="13">
        <f t="shared" si="18"/>
        <v>0</v>
      </c>
      <c r="P77" s="9">
        <f t="shared" si="16"/>
        <v>0</v>
      </c>
    </row>
    <row r="78" spans="1:17" hidden="1" x14ac:dyDescent="0.25">
      <c r="A78" s="17" t="s">
        <v>89</v>
      </c>
      <c r="B78" s="3">
        <v>0</v>
      </c>
      <c r="C78" s="3">
        <v>0</v>
      </c>
      <c r="D78" s="3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9">
        <f t="shared" si="16"/>
        <v>0</v>
      </c>
    </row>
    <row r="79" spans="1:17" hidden="1" x14ac:dyDescent="0.25">
      <c r="A79" s="17" t="s">
        <v>90</v>
      </c>
      <c r="B79" s="3">
        <v>0</v>
      </c>
      <c r="C79" s="3">
        <v>0</v>
      </c>
      <c r="D79" s="3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9">
        <f t="shared" si="16"/>
        <v>0</v>
      </c>
    </row>
    <row r="80" spans="1:17" s="11" customFormat="1" hidden="1" x14ac:dyDescent="0.25">
      <c r="A80" s="12" t="s">
        <v>91</v>
      </c>
      <c r="B80" s="13">
        <f t="shared" ref="B80:C80" si="19">SUM(B81:B82)</f>
        <v>0</v>
      </c>
      <c r="C80" s="13">
        <f t="shared" si="19"/>
        <v>0</v>
      </c>
      <c r="D80" s="13">
        <f>SUM(D81:D82)</f>
        <v>0</v>
      </c>
      <c r="E80" s="13">
        <f t="shared" ref="E80:O80" si="20">SUM(E81:E82)</f>
        <v>0</v>
      </c>
      <c r="F80" s="13">
        <f t="shared" si="20"/>
        <v>0</v>
      </c>
      <c r="G80" s="13">
        <f t="shared" si="20"/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9">
        <f t="shared" si="16"/>
        <v>0</v>
      </c>
      <c r="Q80" s="15"/>
    </row>
    <row r="81" spans="1:17" hidden="1" x14ac:dyDescent="0.25">
      <c r="A81" s="17" t="s">
        <v>92</v>
      </c>
      <c r="B81" s="3">
        <v>0</v>
      </c>
      <c r="C81" s="3">
        <v>0</v>
      </c>
      <c r="D81" s="3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9">
        <f t="shared" si="16"/>
        <v>0</v>
      </c>
    </row>
    <row r="82" spans="1:17" hidden="1" x14ac:dyDescent="0.25">
      <c r="A82" s="17" t="s">
        <v>93</v>
      </c>
      <c r="B82" s="3">
        <v>0</v>
      </c>
      <c r="C82" s="3">
        <v>0</v>
      </c>
      <c r="D82" s="3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9">
        <f t="shared" si="16"/>
        <v>0</v>
      </c>
    </row>
    <row r="83" spans="1:17" s="11" customFormat="1" hidden="1" x14ac:dyDescent="0.25">
      <c r="A83" s="12" t="s">
        <v>94</v>
      </c>
      <c r="B83" s="13">
        <f t="shared" ref="B83:C83" si="21">SUM(B84)</f>
        <v>0</v>
      </c>
      <c r="C83" s="13">
        <f t="shared" si="21"/>
        <v>0</v>
      </c>
      <c r="D83" s="13">
        <f>SUM(D84)</f>
        <v>0</v>
      </c>
      <c r="E83" s="13">
        <f t="shared" ref="E83:O83" si="22">SUM(E84)</f>
        <v>0</v>
      </c>
      <c r="F83" s="13">
        <f t="shared" si="22"/>
        <v>0</v>
      </c>
      <c r="G83" s="13">
        <f t="shared" si="22"/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9">
        <f t="shared" si="16"/>
        <v>0</v>
      </c>
      <c r="Q83" s="15"/>
    </row>
    <row r="84" spans="1:17" hidden="1" x14ac:dyDescent="0.25">
      <c r="A84" s="17" t="s">
        <v>95</v>
      </c>
      <c r="B84" s="3">
        <v>0</v>
      </c>
      <c r="C84" s="3">
        <v>0</v>
      </c>
      <c r="D84" s="3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9">
        <f t="shared" si="16"/>
        <v>0</v>
      </c>
    </row>
    <row r="85" spans="1:17" s="27" customFormat="1" x14ac:dyDescent="0.25">
      <c r="A85" s="29" t="s">
        <v>96</v>
      </c>
      <c r="B85" s="30">
        <f>+B12+B18+B28+B38+B47+B54+B64+B69+B72</f>
        <v>189671257</v>
      </c>
      <c r="C85" s="30">
        <f>+D12+D18+C28+C38+C47+C54+C64+C69+C72</f>
        <v>8895947.7400000002</v>
      </c>
      <c r="D85" s="30">
        <f>+D12+D18+D28</f>
        <v>8895947.7400000002</v>
      </c>
      <c r="E85" s="32">
        <f>+E54+E28+E18+E12</f>
        <v>11150259.43</v>
      </c>
      <c r="F85" s="32">
        <f>+F12+F18+F28+F38+F47+F54+F64+F69+F72</f>
        <v>9729846.0699999984</v>
      </c>
      <c r="G85" s="32">
        <f>+G12+G18+G28+G54</f>
        <v>4755921.8100000005</v>
      </c>
      <c r="H85" s="32">
        <f t="shared" ref="H85:O85" si="23">+H12+H18+H28+H38+H47+H54+H64+H69+H72</f>
        <v>25429109.580000002</v>
      </c>
      <c r="I85" s="32">
        <f t="shared" si="23"/>
        <v>19954816.399999999</v>
      </c>
      <c r="J85" s="32">
        <f t="shared" si="23"/>
        <v>13763166.82</v>
      </c>
      <c r="K85" s="32">
        <f t="shared" si="23"/>
        <v>13339514.819999998</v>
      </c>
      <c r="L85" s="32">
        <f t="shared" si="23"/>
        <v>12899642.99</v>
      </c>
      <c r="M85" s="31">
        <f t="shared" si="23"/>
        <v>17592203.939999998</v>
      </c>
      <c r="N85" s="30">
        <f>+N12+N18+N28+N54</f>
        <v>12003950.789999999</v>
      </c>
      <c r="O85" s="32">
        <f t="shared" si="23"/>
        <v>29979328.780000001</v>
      </c>
      <c r="P85" s="32">
        <f t="shared" si="16"/>
        <v>179493709.16999996</v>
      </c>
      <c r="Q85" s="33"/>
    </row>
    <row r="86" spans="1:17" customFormat="1" x14ac:dyDescent="0.25">
      <c r="A86" t="s">
        <v>97</v>
      </c>
      <c r="B86" s="34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</row>
    <row r="87" spans="1:17" customFormat="1" x14ac:dyDescent="0.25">
      <c r="A87" s="61" t="s">
        <v>112</v>
      </c>
      <c r="B87" s="61"/>
      <c r="C87" s="61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6"/>
    </row>
    <row r="88" spans="1:17" customFormat="1" x14ac:dyDescent="0.25">
      <c r="A88" s="61" t="s">
        <v>113</v>
      </c>
      <c r="B88" s="61"/>
      <c r="C88" s="61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6"/>
    </row>
    <row r="89" spans="1:17" customFormat="1" x14ac:dyDescent="0.25">
      <c r="B89" s="34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9"/>
      <c r="O89" s="35"/>
      <c r="P89" s="35"/>
      <c r="Q89" s="36"/>
    </row>
    <row r="90" spans="1:17" customFormat="1" x14ac:dyDescent="0.25">
      <c r="B90" s="34"/>
      <c r="C90" s="34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6"/>
    </row>
    <row r="91" spans="1:17" customFormat="1" x14ac:dyDescent="0.25">
      <c r="B91" s="34"/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6"/>
    </row>
    <row r="92" spans="1:17" customFormat="1" x14ac:dyDescent="0.25">
      <c r="B92" s="43"/>
      <c r="C92" s="43"/>
      <c r="D92" s="43"/>
      <c r="E92" s="43"/>
      <c r="F92" s="37"/>
      <c r="G92" s="37"/>
      <c r="H92" s="44"/>
      <c r="I92" s="44"/>
      <c r="J92" s="44"/>
      <c r="K92" s="44"/>
      <c r="L92" s="37"/>
      <c r="M92" s="35"/>
      <c r="N92" s="35"/>
      <c r="O92" s="35"/>
      <c r="P92" s="35"/>
      <c r="Q92" s="36"/>
    </row>
    <row r="93" spans="1:17" customFormat="1" ht="15.75" x14ac:dyDescent="0.25">
      <c r="B93" s="59" t="s">
        <v>100</v>
      </c>
      <c r="C93" s="59"/>
      <c r="D93" s="59"/>
      <c r="E93" s="59"/>
      <c r="F93" s="35"/>
      <c r="G93" s="35"/>
      <c r="H93" s="59" t="s">
        <v>101</v>
      </c>
      <c r="I93" s="59"/>
      <c r="J93" s="59"/>
      <c r="K93" s="59"/>
      <c r="L93" s="59"/>
      <c r="M93" s="59"/>
      <c r="N93" s="59"/>
      <c r="O93" s="59"/>
      <c r="P93" s="35"/>
      <c r="Q93" s="36"/>
    </row>
    <row r="94" spans="1:17" customFormat="1" ht="15.75" x14ac:dyDescent="0.25">
      <c r="B94" s="60" t="s">
        <v>102</v>
      </c>
      <c r="C94" s="60"/>
      <c r="D94" s="60"/>
      <c r="E94" s="60"/>
      <c r="F94" s="35"/>
      <c r="G94" s="35"/>
      <c r="H94" s="60" t="s">
        <v>103</v>
      </c>
      <c r="I94" s="60"/>
      <c r="J94" s="60"/>
      <c r="K94" s="60"/>
      <c r="L94" s="60"/>
      <c r="M94" s="60"/>
      <c r="N94" s="60"/>
      <c r="O94" s="60"/>
      <c r="P94" s="35"/>
      <c r="Q94" s="36"/>
    </row>
    <row r="95" spans="1:17" customFormat="1" x14ac:dyDescent="0.25">
      <c r="B95" s="34"/>
      <c r="C95" s="34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6"/>
    </row>
  </sheetData>
  <sheetProtection selectLockedCells="1"/>
  <mergeCells count="17">
    <mergeCell ref="B93:E93"/>
    <mergeCell ref="H93:O93"/>
    <mergeCell ref="B94:E94"/>
    <mergeCell ref="H94:O94"/>
    <mergeCell ref="A87:C87"/>
    <mergeCell ref="A88:C88"/>
    <mergeCell ref="B92:E92"/>
    <mergeCell ref="H92:K92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ax="15" man="1"/>
  </rowBreaks>
  <ignoredErrors>
    <ignoredError sqref="D11:D12 D18:E18 E11:E12 C28:E28 E85 F11:F12 G11:G12 G18 H54 K54:N54 N28 N18 J12:O12" unlockedFormula="1"/>
    <ignoredError sqref="F28" formula="1"/>
    <ignoredError sqref="N11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105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107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108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100</v>
      </c>
      <c r="E99" s="59"/>
      <c r="F99" s="59"/>
      <c r="G99" s="59"/>
      <c r="H99" s="35"/>
      <c r="I99" s="35"/>
      <c r="J99" s="59" t="s">
        <v>101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102</v>
      </c>
      <c r="E100" s="60"/>
      <c r="F100" s="60"/>
      <c r="G100" s="60"/>
      <c r="H100" s="35"/>
      <c r="I100" s="35"/>
      <c r="J100" s="60" t="s">
        <v>103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Alberto Rodríguez Meriño</dc:creator>
  <cp:keywords/>
  <dc:description/>
  <cp:lastModifiedBy>Rosa Morillo</cp:lastModifiedBy>
  <cp:revision/>
  <cp:lastPrinted>2025-01-15T15:50:50Z</cp:lastPrinted>
  <dcterms:created xsi:type="dcterms:W3CDTF">2023-02-10T14:39:51Z</dcterms:created>
  <dcterms:modified xsi:type="dcterms:W3CDTF">2025-01-15T16:00:09Z</dcterms:modified>
  <cp:category/>
  <cp:contentStatus/>
</cp:coreProperties>
</file>