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institucionesestatales-my.sharepoint.com/personal/rmorillo_iibi_gob_do/Documents/Documentos/Informacion Portal 2024/Enero/"/>
    </mc:Choice>
  </mc:AlternateContent>
  <xr:revisionPtr revIDLastSave="0" documentId="8_{1950A616-C5FA-4C62-A249-3CFBA6F5ECB8}" xr6:coauthVersionLast="47" xr6:coauthVersionMax="47" xr10:uidLastSave="{00000000-0000-0000-0000-000000000000}"/>
  <bookViews>
    <workbookView xWindow="-120" yWindow="-120" windowWidth="20730" windowHeight="11160" xr2:uid="{722C7C32-0955-47C5-B7CE-92B2BA3C165E}"/>
  </bookViews>
  <sheets>
    <sheet name="Versión Final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3" i="2" l="1"/>
  <c r="I53" i="2"/>
  <c r="J52" i="2"/>
  <c r="I52" i="2"/>
  <c r="J51" i="2"/>
  <c r="I51" i="2"/>
  <c r="I66" i="2"/>
  <c r="J66" i="2"/>
  <c r="J59" i="2"/>
  <c r="J60" i="2"/>
  <c r="J61" i="2"/>
  <c r="J62" i="2"/>
  <c r="J63" i="2"/>
  <c r="J64" i="2"/>
  <c r="J65" i="2"/>
  <c r="J58" i="2"/>
  <c r="I64" i="2"/>
  <c r="I62" i="2"/>
  <c r="I63" i="2"/>
  <c r="I61" i="2"/>
  <c r="I59" i="2"/>
  <c r="I60" i="2"/>
  <c r="I58" i="2"/>
  <c r="I65" i="2"/>
  <c r="I210" i="2"/>
  <c r="J210" i="2" s="1"/>
  <c r="I209" i="2"/>
  <c r="J209" i="2" s="1"/>
  <c r="J208" i="2"/>
  <c r="I208" i="2"/>
  <c r="I207" i="2"/>
  <c r="J207" i="2" s="1"/>
  <c r="I206" i="2"/>
  <c r="J206" i="2" s="1"/>
  <c r="J205" i="2"/>
  <c r="J204" i="2"/>
  <c r="J203" i="2"/>
  <c r="I202" i="2"/>
  <c r="J202" i="2" s="1"/>
  <c r="J201" i="2"/>
  <c r="J200" i="2"/>
  <c r="A200" i="2"/>
  <c r="A201" i="2" s="1"/>
  <c r="A202" i="2" s="1"/>
  <c r="A203" i="2" s="1"/>
  <c r="A204" i="2" s="1"/>
  <c r="A205" i="2" s="1"/>
  <c r="A206" i="2" s="1"/>
  <c r="A208" i="2" s="1"/>
  <c r="I199" i="2"/>
  <c r="J199" i="2" s="1"/>
  <c r="I196" i="2" l="1"/>
  <c r="J196" i="2" s="1"/>
  <c r="I195" i="2"/>
  <c r="J195" i="2" s="1"/>
  <c r="Y192" i="2"/>
  <c r="V192" i="2"/>
  <c r="S192" i="2"/>
  <c r="P192" i="2"/>
  <c r="I192" i="2" s="1"/>
  <c r="I191" i="2"/>
  <c r="I188" i="2"/>
  <c r="I187" i="2"/>
  <c r="J186" i="2"/>
  <c r="J243" i="2"/>
  <c r="I242" i="2"/>
  <c r="J242" i="2" s="1"/>
  <c r="J241" i="2"/>
  <c r="I240" i="2"/>
  <c r="J240" i="2" s="1"/>
  <c r="I239" i="2"/>
  <c r="I238" i="2"/>
  <c r="J238" i="2" s="1"/>
  <c r="J237" i="2"/>
  <c r="J236" i="2"/>
  <c r="J235" i="2"/>
  <c r="J234" i="2"/>
  <c r="J233" i="2"/>
  <c r="J232" i="2"/>
  <c r="I231" i="2"/>
  <c r="J231" i="2" s="1"/>
  <c r="J239" i="2" l="1"/>
  <c r="J333" i="2" l="1"/>
  <c r="I332" i="2"/>
  <c r="J332" i="2" s="1"/>
  <c r="I331" i="2"/>
  <c r="J331" i="2" s="1"/>
  <c r="I330" i="2"/>
  <c r="J330" i="2" s="1"/>
  <c r="I329" i="2"/>
  <c r="J329" i="2" s="1"/>
  <c r="I328" i="2"/>
  <c r="J328" i="2" s="1"/>
  <c r="A328" i="2"/>
  <c r="A329" i="2" s="1"/>
  <c r="A330" i="2" s="1"/>
  <c r="A331" i="2" s="1"/>
  <c r="A332" i="2" s="1"/>
  <c r="A333" i="2" s="1"/>
  <c r="I327" i="2"/>
  <c r="J327" i="2" s="1"/>
  <c r="I321" i="2"/>
  <c r="J321" i="2" s="1"/>
  <c r="I320" i="2"/>
  <c r="J320" i="2" s="1"/>
  <c r="I319" i="2"/>
  <c r="J319" i="2" s="1"/>
  <c r="I318" i="2"/>
  <c r="J318" i="2" s="1"/>
  <c r="I317" i="2"/>
  <c r="J317" i="2" s="1"/>
  <c r="I316" i="2"/>
  <c r="J316" i="2" s="1"/>
  <c r="I315" i="2"/>
  <c r="J315" i="2" s="1"/>
  <c r="A315" i="2"/>
  <c r="A316" i="2" s="1"/>
  <c r="A321" i="2" s="1"/>
  <c r="A322" i="2" s="1"/>
  <c r="I314" i="2"/>
  <c r="J314" i="2" s="1"/>
  <c r="I313" i="2"/>
  <c r="J313" i="2" s="1"/>
  <c r="I312" i="2"/>
  <c r="J312" i="2" s="1"/>
  <c r="I311" i="2"/>
  <c r="J311" i="2" s="1"/>
  <c r="I306" i="2"/>
  <c r="J306" i="2" s="1"/>
  <c r="I305" i="2"/>
  <c r="J305" i="2" s="1"/>
  <c r="I304" i="2"/>
  <c r="J304" i="2" s="1"/>
  <c r="I303" i="2"/>
  <c r="J303" i="2" s="1"/>
  <c r="A303" i="2"/>
  <c r="A304" i="2" s="1"/>
  <c r="A305" i="2" s="1"/>
  <c r="A306" i="2" s="1"/>
  <c r="I302" i="2"/>
  <c r="J302" i="2" s="1"/>
  <c r="I181" i="2"/>
  <c r="J181" i="2" s="1"/>
  <c r="I180" i="2"/>
  <c r="J180" i="2" s="1"/>
  <c r="I179" i="2"/>
  <c r="J179" i="2" s="1"/>
  <c r="I178" i="2"/>
  <c r="J178" i="2" s="1"/>
  <c r="I177" i="2"/>
  <c r="J177" i="2" s="1"/>
  <c r="I176" i="2"/>
  <c r="J176" i="2" s="1"/>
  <c r="A176" i="2"/>
  <c r="A177" i="2" s="1"/>
  <c r="A178" i="2" s="1"/>
  <c r="A179" i="2" s="1"/>
  <c r="A180" i="2" s="1"/>
  <c r="I175" i="2"/>
  <c r="J175" i="2" s="1"/>
  <c r="I286" i="2"/>
  <c r="J286" i="2" s="1"/>
  <c r="A284" i="2"/>
  <c r="A285" i="2" s="1"/>
  <c r="A286" i="2" s="1"/>
  <c r="A287" i="2" s="1"/>
  <c r="A288" i="2" s="1"/>
  <c r="I278" i="2"/>
  <c r="J278" i="2" s="1"/>
  <c r="I277" i="2"/>
  <c r="J277" i="2" s="1"/>
  <c r="A275" i="2"/>
  <c r="A276" i="2" s="1"/>
  <c r="A277" i="2" s="1"/>
  <c r="A278" i="2" s="1"/>
  <c r="I274" i="2"/>
  <c r="I273" i="2"/>
  <c r="I272" i="2"/>
  <c r="J272" i="2" s="1"/>
  <c r="J267" i="2"/>
  <c r="I266" i="2"/>
  <c r="J266" i="2" s="1"/>
  <c r="I265" i="2"/>
  <c r="J265" i="2" s="1"/>
  <c r="I264" i="2"/>
  <c r="J264" i="2" s="1"/>
  <c r="I263" i="2"/>
  <c r="J263" i="2" s="1"/>
  <c r="I262" i="2"/>
  <c r="J262" i="2" s="1"/>
  <c r="I261" i="2"/>
  <c r="J261" i="2" s="1"/>
  <c r="I260" i="2"/>
  <c r="J260" i="2" s="1"/>
  <c r="A260" i="2"/>
  <c r="A261" i="2" s="1"/>
  <c r="A262" i="2" s="1"/>
  <c r="A263" i="2" s="1"/>
  <c r="A264" i="2" s="1"/>
  <c r="A265" i="2" s="1"/>
  <c r="A266" i="2" s="1"/>
  <c r="A267" i="2" s="1"/>
  <c r="I255" i="2"/>
  <c r="J255" i="2" s="1"/>
  <c r="I254" i="2"/>
  <c r="J254" i="2" s="1"/>
  <c r="A254" i="2"/>
  <c r="I253" i="2"/>
  <c r="J253" i="2" s="1"/>
  <c r="I252" i="2"/>
  <c r="J252" i="2" s="1"/>
  <c r="I251" i="2"/>
  <c r="J251" i="2" s="1"/>
  <c r="A251" i="2"/>
  <c r="A252" i="2" s="1"/>
  <c r="I250" i="2"/>
  <c r="J250" i="2" s="1"/>
  <c r="I249" i="2"/>
  <c r="J249" i="2" s="1"/>
  <c r="I248" i="2"/>
  <c r="J248" i="2" s="1"/>
  <c r="I167" i="2"/>
  <c r="J167" i="2" s="1"/>
  <c r="I166" i="2"/>
  <c r="J166" i="2" s="1"/>
  <c r="I165" i="2"/>
  <c r="J165" i="2" s="1"/>
  <c r="I164" i="2"/>
  <c r="J164" i="2" s="1"/>
  <c r="I159" i="2"/>
  <c r="J159" i="2" s="1"/>
  <c r="I158" i="2"/>
  <c r="J158" i="2" s="1"/>
  <c r="I157" i="2"/>
  <c r="J157" i="2" s="1"/>
  <c r="I156" i="2"/>
  <c r="J156" i="2" s="1"/>
  <c r="I155" i="2"/>
  <c r="J155" i="2" s="1"/>
  <c r="I154" i="2"/>
  <c r="J154" i="2" s="1"/>
  <c r="I153" i="2"/>
  <c r="J153" i="2" s="1"/>
  <c r="I152" i="2"/>
  <c r="J152" i="2" s="1"/>
  <c r="I151" i="2"/>
  <c r="J151" i="2" s="1"/>
  <c r="I146" i="2"/>
  <c r="J146" i="2" s="1"/>
  <c r="I145" i="2"/>
  <c r="J145" i="2" s="1"/>
  <c r="A145" i="2"/>
  <c r="A146" i="2" s="1"/>
  <c r="I144" i="2"/>
  <c r="J144" i="2" s="1"/>
  <c r="I143" i="2"/>
  <c r="J143" i="2" s="1"/>
  <c r="I138" i="2"/>
  <c r="J138" i="2" s="1"/>
  <c r="I137" i="2"/>
  <c r="J137" i="2" s="1"/>
  <c r="I136" i="2"/>
  <c r="J136" i="2" s="1"/>
  <c r="I135" i="2"/>
  <c r="J135" i="2" s="1"/>
  <c r="I134" i="2"/>
  <c r="J134" i="2" s="1"/>
  <c r="I133" i="2"/>
  <c r="J133" i="2" s="1"/>
  <c r="I132" i="2"/>
  <c r="J132" i="2" s="1"/>
  <c r="I131" i="2"/>
  <c r="J131" i="2" s="1"/>
  <c r="I130" i="2"/>
  <c r="J130" i="2" s="1"/>
  <c r="I125" i="2"/>
  <c r="J125" i="2" s="1"/>
  <c r="I124" i="2"/>
  <c r="J124" i="2" s="1"/>
  <c r="I123" i="2"/>
  <c r="J123" i="2" s="1"/>
  <c r="I122" i="2"/>
  <c r="J122" i="2" s="1"/>
  <c r="J121" i="2"/>
  <c r="I120" i="2"/>
  <c r="J120" i="2" s="1"/>
  <c r="I119" i="2"/>
  <c r="J119" i="2" s="1"/>
  <c r="I118" i="2"/>
  <c r="J118" i="2" s="1"/>
  <c r="I113" i="2"/>
  <c r="J113" i="2" s="1"/>
  <c r="H112" i="2"/>
  <c r="I112" i="2" s="1"/>
  <c r="J112" i="2" s="1"/>
  <c r="I111" i="2"/>
  <c r="J111" i="2" s="1"/>
  <c r="I110" i="2"/>
  <c r="J110" i="2" s="1"/>
  <c r="I109" i="2"/>
  <c r="J109" i="2" s="1"/>
  <c r="I108" i="2"/>
  <c r="J108" i="2" s="1"/>
  <c r="I107" i="2"/>
  <c r="J107" i="2" s="1"/>
  <c r="A107" i="2"/>
  <c r="I106" i="2"/>
  <c r="J106" i="2" s="1"/>
  <c r="I101" i="2" l="1"/>
  <c r="J101" i="2" s="1"/>
  <c r="I100" i="2"/>
  <c r="J100" i="2" s="1"/>
  <c r="I99" i="2"/>
  <c r="J99" i="2" s="1"/>
  <c r="A99" i="2"/>
  <c r="A100" i="2" s="1"/>
  <c r="A101" i="2" s="1"/>
  <c r="I98" i="2"/>
  <c r="J98" i="2" s="1"/>
</calcChain>
</file>

<file path=xl/sharedStrings.xml><?xml version="1.0" encoding="utf-8"?>
<sst xmlns="http://schemas.openxmlformats.org/spreadsheetml/2006/main" count="1882" uniqueCount="719">
  <si>
    <t>No.</t>
  </si>
  <si>
    <t xml:space="preserve">Eje </t>
  </si>
  <si>
    <t>Objetivo Estratégico (OE)</t>
  </si>
  <si>
    <t>Objetivo de Calidad (OD)</t>
  </si>
  <si>
    <t>Producto</t>
  </si>
  <si>
    <t>Actividades relacionadas al producto</t>
  </si>
  <si>
    <t>Indicador (Medición del producto)</t>
  </si>
  <si>
    <t>Metas</t>
  </si>
  <si>
    <t>Logro</t>
  </si>
  <si>
    <t xml:space="preserve">Avance (%) </t>
  </si>
  <si>
    <t xml:space="preserve">Medio de verificación </t>
  </si>
  <si>
    <t>Recursos Necesarios</t>
  </si>
  <si>
    <t>Riesgos Asociados al producto</t>
  </si>
  <si>
    <t>Ene-Mar</t>
  </si>
  <si>
    <t>Abr-Jun</t>
  </si>
  <si>
    <t>Jul-Sept</t>
  </si>
  <si>
    <t>Oct-Dic</t>
  </si>
  <si>
    <t>Cantidad</t>
  </si>
  <si>
    <t xml:space="preserve">Plan Operativo Anual 2024
Instituto de Innovación en Biotecnologia e Industria </t>
  </si>
  <si>
    <t xml:space="preserve">Departamento Administrativo </t>
  </si>
  <si>
    <t>3.El Valor Agregado en el centro de la Cultura Organizacional</t>
  </si>
  <si>
    <t>3.1: Impulsar la creación de capacidades para el cumplimiento sistemático de la misión y alcance de la visión institucional, apoyados en la innovación, tecnología, transparencia y la ética.</t>
  </si>
  <si>
    <t>3.1.2: Ampliar el alcance interno del sistema de calidad</t>
  </si>
  <si>
    <t>Politicas y procedimientos elaboradas</t>
  </si>
  <si>
    <t xml:space="preserve">1.	Revisión de documentación/o políticas relacionadas
2.	Determinación de personal con responsabiliaddes especificas
3.	Elaboración de la propuesta
4.	Remisión a la división de calidad en la gestión
5.	Aprobación y difusión de la política. </t>
  </si>
  <si>
    <t xml:space="preserve">
Política y procedimiento para uso de vehiculos realizada
</t>
  </si>
  <si>
    <t>Política y procedimiento para uso de vehiculos  aprobada</t>
  </si>
  <si>
    <t>Falta de documentación de referencia o resoluciones</t>
  </si>
  <si>
    <t>Política y procedimiento de Archivo y correspondencia realizada</t>
  </si>
  <si>
    <t>Política y procedimiento de Archivo y correspondencia aprobada</t>
  </si>
  <si>
    <t>Política y procedimiento de activos fijos realizada</t>
  </si>
  <si>
    <t>Política y procedimiento de activos fijos aprobada</t>
  </si>
  <si>
    <t>1.1: Proveer asistencia técnica, transferencia de tecnología y servicios de análisis de laboratorios acreditados a los sectores públicos y privados con los más altos estándares éticos, científicos y de calidad.</t>
  </si>
  <si>
    <t>Gestionar el servicio de comida para los colaborados (comedor institucional)</t>
  </si>
  <si>
    <t xml:space="preserve">1.	Participar en el proceso de selección del suplidor (calidad de la comida, menú, disponibilidad y detalles sanitario) 
2.	Revisión de los términos del contrato, previa habitación del comedor.
3.	Levantamiento de requerimientos para la funcionalidad del comedor.
4.	Revisión periódica de las áreas del comedor, con fines de ver al detalle la manipulación de los alimentos e higienización de los mismos. </t>
  </si>
  <si>
    <t>Comedor institucional funcionando</t>
  </si>
  <si>
    <t>Comedor habilitado y funcionando</t>
  </si>
  <si>
    <t>Procesos burocráticos</t>
  </si>
  <si>
    <t xml:space="preserve">Encuesta de satisfación comedor institucional </t>
  </si>
  <si>
    <t xml:space="preserve">1.	Diseñar encuesta 
2.	Selección de la muestra
3.	Aplicar encuesta 
4.	Solicitar la remisión d ellos resultado al área de calidad/planificación 
5.	Retroalimentación a las partes interesadas
</t>
  </si>
  <si>
    <t xml:space="preserve">Encuesta elaborada </t>
  </si>
  <si>
    <t xml:space="preserve">Informes de resultados de encuesta </t>
  </si>
  <si>
    <t xml:space="preserve">Falta de interes de los participantes para responder la encuesta </t>
  </si>
  <si>
    <t>Gestión y seguimiento a la adquisión de vehiculos</t>
  </si>
  <si>
    <t xml:space="preserve">1.	Participar en el proceso de selección del suplidor 
2.	Revisión de los términos del contrato
3.	Determinar el uso y asignación de los vehiculos ( fines adminstrativos y misionales) </t>
  </si>
  <si>
    <t>Vehiculo adquirido y en función</t>
  </si>
  <si>
    <t>Facturas, fotos y requsiciones</t>
  </si>
  <si>
    <t xml:space="preserve">Falta de recursos financieros </t>
  </si>
  <si>
    <t>Informes de verificacion e inspeccion del cumplimiento de la limpieza en diferentes areas</t>
  </si>
  <si>
    <t>1.	Solicitar los reportes de las áreas 
2.	Revisión de los comentarios y evaluaciones
3.	Preparación de informe</t>
  </si>
  <si>
    <t>Informes realizados</t>
  </si>
  <si>
    <t xml:space="preserve">Falta de personal </t>
  </si>
  <si>
    <t>Encuesta de persecepción sobre el servicio de limpienza</t>
  </si>
  <si>
    <t>1.	Diseñar encuesta 
2.	Selección de la muestra
3.	Aplicar encuesta 
4.	Solicitar la remisión d ellos resultado al área de calidad/planificación 
5.	Retroalimentación a las partes interesadas</t>
  </si>
  <si>
    <t xml:space="preserve">Resultados de las encuestas </t>
  </si>
  <si>
    <t>Servicios de Mantenimiento de Infaestructura General (limpieza, Pintura, Electricidad, Albañileria, Plomeria, otros)</t>
  </si>
  <si>
    <t>1.	Recibir solicitudes de mantenimiento/reparación 
2.	Evaluación de la avería/mantenimiento a realizar
3.	Emisión de solicitud de requisición de materiales 
4.	Reparación/mantenimiento realizado</t>
  </si>
  <si>
    <t xml:space="preserve">Cantidad de Trabajos de limpieza  realizados diariamente Regisstro de  supervicion  de actividades </t>
  </si>
  <si>
    <t xml:space="preserve">Control de ordenes de trabajo, informe mensual de actividades, registro de control de equipos, registro de inspeccion de equipos </t>
  </si>
  <si>
    <t>Falta de equipos y materiales/limitaciones presupuestarias/falta de personal</t>
  </si>
  <si>
    <t>Cantidad de Trabajos de PINTURA realizados</t>
  </si>
  <si>
    <t>Cantidad de Trabajos de ELECTRICIDAD realizados</t>
  </si>
  <si>
    <t>Cantidad de Trabajos de ALBAÑILERIA realizados</t>
  </si>
  <si>
    <t>Cantidad de Trabajos de PLOMERIA realizados</t>
  </si>
  <si>
    <t>Cantidad de Trabajos de OTRO TIPO realizados</t>
  </si>
  <si>
    <t>Trabajos Realizados a Tiempo</t>
  </si>
  <si>
    <t xml:space="preserve">
1.	Revisión de los formularios (horarios y departamentos)
2.	Tabulación de informaciones (tiempo de realización) </t>
  </si>
  <si>
    <t xml:space="preserve">Cantidad de trabajos realizados a tiempo y terminados en su totalidad   </t>
  </si>
  <si>
    <t xml:space="preserve">Informes elaborados </t>
  </si>
  <si>
    <t xml:space="preserve">Mejora continua del sistema de calidad (auditorias programas al area) </t>
  </si>
  <si>
    <t xml:space="preserve">1.	Recibir notificación del Plan de auditoria 2024
2.	Realizar revisión interna de los procesos (platicas y procedimientos del área) 
3.	Revisión de requisitos establecidos (normas, SGC, clientes, reglamentos, entes acreditadores)
4.	Recibir informe de auditoría (con los hallazgos de lugar/NC)
5.	Remitir informe y evidencia/subsanación de los compromisos asumidos por área 
</t>
  </si>
  <si>
    <t>Cantidad de auditorias al area</t>
  </si>
  <si>
    <t>Informe de auditoria</t>
  </si>
  <si>
    <t>Limitaciones presupuestarias/falta de personal</t>
  </si>
  <si>
    <t>3.1.2: Ampliar y fortalecer el alcance interno del sistema de calidad</t>
  </si>
  <si>
    <t>Plan Anual de compras</t>
  </si>
  <si>
    <t>1.	Recibir del área de planificación y desarrollo el levantamiento del plan de compra elaborado por trimestre.  
2.	Dar apoyo al área de planificación en el momento de elaboración del mismo.  
3.	Subir el plan de compras al portal transaccional antes del 31 de enero.</t>
  </si>
  <si>
    <t>Plan de compras elaborado</t>
  </si>
  <si>
    <t xml:space="preserve">Plan de compras publicado en el portal. </t>
  </si>
  <si>
    <t>Limitaciones presupuestarias/falta de recursos huamnos/falta de capacitación</t>
  </si>
  <si>
    <t xml:space="preserve">Gestión de procesos de compras </t>
  </si>
  <si>
    <t xml:space="preserve">1-Recibir las requisiciones por areas.2- actualizar estado de requisicion..3-solicitar cotizacion para tener el estimado de la compra a realizar.4-Elaborar solicitud de compras y pliego de condiciones.5-Publicar proceso en el portal  transacional.6-Adjudicar al oferente ganador.7-Informe  final.8-Orden de compra.9-Gestion de entrega de la compra por parte del proveedor-10-gestion de pago.11-Cierre de la orden.     </t>
  </si>
  <si>
    <t>Desempeño de siscompras</t>
  </si>
  <si>
    <t>Sistema portal transacional</t>
  </si>
  <si>
    <t>No cumplir con los sub-indicadores.</t>
  </si>
  <si>
    <t>Informe de rendicion de cuentas elaborados.</t>
  </si>
  <si>
    <t xml:space="preserve">1-Informe elaborado con las diferentes tipos de compras realizadas, como son las compras por debajo del umbral/compras menores/comparaciones de precio y los demas rubros que se hayan ejecutados.2-informe es publicado en el portal transacional institucional .3-Las compras menores son publicadas bajo un link donde se visuliaza el proceso.4-Las comparaciones de precio y licitaciones y demas rubros son publicado en el portal de transparencoa para la publicacion del proceso de compras. </t>
  </si>
  <si>
    <t>Sistema del portal  transparencia institucional</t>
  </si>
  <si>
    <t xml:space="preserve">No cumpliemiento al reporte por compras /no publicado por el departamento de transparencia en la fecha correspondiente  /reporte mal elaborado y publicado.    </t>
  </si>
  <si>
    <t>Proveedores nuevos evaluados</t>
  </si>
  <si>
    <t>Carpeta de evaluacion proveedores fisica y digital.</t>
  </si>
  <si>
    <t>Expedientes carperta evaluacion de proveedores fisica .</t>
  </si>
  <si>
    <t xml:space="preserve">Proveedor mal evaluado tomariamos el riego de un imcumplimiento en calidad y tiempo de entrega ,el cual puede afectar la area solicitante.  </t>
  </si>
  <si>
    <t>Listado de categoria proveedores aprobados</t>
  </si>
  <si>
    <t>1-Esta lista es alimentada del formulario de resultados de inspeccion de recepcion que nos envia el departamento de almacen el cual nos ayuda a identificar el comportamiento de nuestros proveedores tomando en cuenta la calidad/tiempo de entrega y la cantidad recibida de las ordenes.  2-Si el proveedor no esta cumpliendo con lo estipulado para la evalucaion se le notifica para que pueda mejorar su calificacion y poder mejorar su calificacion.</t>
  </si>
  <si>
    <t xml:space="preserve">Informe de resultados de inspeccion de recepcion y lista de categoria de los proveedores aprobados,en carpeta fisica y digital.  </t>
  </si>
  <si>
    <t>Carperta lista de categoria de  proveedores.</t>
  </si>
  <si>
    <t xml:space="preserve">Informe de resultados de inspeccion de recepcion.  </t>
  </si>
  <si>
    <t xml:space="preserve">No cumplimiento de esta evaluacion no podriamos validar en que porcentaje estarian nuestros provedores para un cumplimiento en las entregas de las ordenas adjudicadas el cual podria afectar nuestra evaluacion de proveedores y necesidad del area requiriente  </t>
  </si>
  <si>
    <t>3.1.2: Ampliar  y forlalecer el alcance interno del sistema de calidad</t>
  </si>
  <si>
    <t xml:space="preserve">Aprobación oportuna de los requerimientos de compra relacionados con los productos misionales (reactivos, insumo de los laboratorios, materiales de referencia, equipos para los laboratirios, certificaciones y/o auditorias y calibraciones) </t>
  </si>
  <si>
    <t>1.	Recibir requerimiento via el departamento administrativo 
2.	Consultar la disponibilidad presupuestaria
3.	Subir el proceso de compra al portal 
4.         Armar expediente del proveedor</t>
  </si>
  <si>
    <t>Cantidad de solicitudes aprobadas</t>
  </si>
  <si>
    <t>Listados de solicitudes</t>
  </si>
  <si>
    <t>Procesos burocráticos y situaciones externas de alta prioridad</t>
  </si>
  <si>
    <t xml:space="preserve">1.	Recibir notificación del Plan de auditoria 2023
2.	Realizar revisión interna de los procesos (platicas y procedimientos del área) 
3.	Revisión de requisitos establecidos (normas, SGC, clientes, reglamentos, entes acreditadores)
4.	Recibir informe de auditoría (con los hallazgos de lugar/NC)
5.	Remitir informe y evidencia/subsanación de los compromisos asumidos por área 
</t>
  </si>
  <si>
    <t>Recepcion   de mercancias a conformidad con el  proveedor.</t>
  </si>
  <si>
    <t xml:space="preserve">1-	Revisar la factura 
2-	Categorización de las facturas (Simasoft Y Portal)
3-	Registrar la factura en las distintas categorías
4-	Completar registro interno de control de factura
5-	Remitir expediente original al área de contabilidad
6-	Archivar la factura </t>
  </si>
  <si>
    <t>Facturas registradas en el SIMASOFT</t>
  </si>
  <si>
    <t xml:space="preserve">Entradas de facturas </t>
  </si>
  <si>
    <t xml:space="preserve">Perdidas de facturas. </t>
  </si>
  <si>
    <t>Inspecciones  de mercancia  para evaluación a proveedores ( tiempo de entrega, cantidad y calidad)</t>
  </si>
  <si>
    <t>1- Revisión de la orden de compra 
2- Verificación del producto/insumo con la solicitud/orden/factura 
3- Calificacion del proveedor ( según parametros establecido)
4- Remisión del informe de evaluación a las areas de interes ( Administrativo y Compras)</t>
  </si>
  <si>
    <t>Cantidad de proveedores evaluados</t>
  </si>
  <si>
    <t>Resultados de evaluacion de proveedores (nota interna).</t>
  </si>
  <si>
    <t xml:space="preserve">Falta personal. </t>
  </si>
  <si>
    <t>Control de investario realizados</t>
  </si>
  <si>
    <t>1-	Revisión de los formularios de requsición 
2-	Dar salida en el inventario desde el sistema 
3-	Verificación del procedimientos 1 y 2
4-	Remisión de expediente al depto de contabilidad</t>
  </si>
  <si>
    <t>Cantidad de expedientes (relacionados a los insumos)</t>
  </si>
  <si>
    <t xml:space="preserve">Reporte de inventarios. </t>
  </si>
  <si>
    <t xml:space="preserve"> Reposicion de inventario para los laboratorio</t>
  </si>
  <si>
    <t>Reporte de reposición de insumos</t>
  </si>
  <si>
    <t xml:space="preserve">Listado de reposicion. </t>
  </si>
  <si>
    <t>Mejora continua del sistema de calidad (auditorias programas al area).</t>
  </si>
  <si>
    <t xml:space="preserve">1.	Recibir notificación del Plan de auditoria 2024
2.	Realizar revisión interna de los procesos (políticas y procedimientos del área) 
3.	Revisión de requisitos establecidos (normas, SGC, clientes, reglamentos, entes acreditadores)
4.	Recibir informe de auditoría (con los hallazgos de lugar/NC)
5.	Remitir Plan de acciones correctivas dentro de los plazos establecidos   
6.         Entrega de las evidencias de subsanación dentro de los plazos establecidos </t>
  </si>
  <si>
    <t>Cantidad de auditorias al area.</t>
  </si>
  <si>
    <t>Informe de auditoria.</t>
  </si>
  <si>
    <t>Limitaciones presupuestarias/ falta de personal.</t>
  </si>
  <si>
    <t>Registro de nuevos insumos en el sistema.</t>
  </si>
  <si>
    <t xml:space="preserve">1- Revisión de la orden de compra 
2- Verificación del producto/insumo con la solicitud/orden/factura 
3- Validación del personal de Contraloria
4- Dar entrada al producto/insumo al sistema.
 </t>
  </si>
  <si>
    <t>Cantidad de nuevos productos/insumos registrados</t>
  </si>
  <si>
    <t>Registro en el sistema</t>
  </si>
  <si>
    <t>Sistema de registro dañado</t>
  </si>
  <si>
    <t>1.Fomento y Canalización de la Innovación, Tecnología y Creatividad de los Sectores Productivos a nivel Nacional</t>
  </si>
  <si>
    <t>1.1.1:Incrementar la asistencia tecnica, las transferencia de tecnologia  y los servicios de laboratorio</t>
  </si>
  <si>
    <t xml:space="preserve">Productos transferidos con asistencia técnica a empresas o emprendedores ejecutados. </t>
  </si>
  <si>
    <t xml:space="preserve">1)	Recibir solicitud de visita de prospección
2)	Realizar de visita de prospección (levantamiento de información)
3)	Realizar un informe de resultado del levantamiento
4)	Preparar la propuesta de servicio de innovación o investigación para usuario/institución externos. 
5)	Preparar la propuesta de transferencia de producto
6)	Gestionar borrador del acuerdo de transferencia tecnológica.
7)	Coordinar ejecución del acuerdo de transferencia tecnológica. </t>
  </si>
  <si>
    <t>Informe de Visita de Prospección
Registros de asistencia
Propuesta de transferencia tecnológica de producto o mejora de producto</t>
  </si>
  <si>
    <t>Disponibilidad de transportación/Limitaciones presupuestarias/ Capacidad económica de Mipymes y emprendedores</t>
  </si>
  <si>
    <t>Gestión para servicios focalizados</t>
  </si>
  <si>
    <t xml:space="preserve">
1)	Realizar reuniones para definir formato de ejecución de acuerdo. 
2)	Identificar áreas comunes de interés y recursos 
3)	Realizar planificación por periodo de ejecución
4)       Retroalimentar sobre ejecución y realizar ajustes previo acuerdo con los aliados. </t>
  </si>
  <si>
    <t>Cantidad de Acuerdos ejecutados</t>
  </si>
  <si>
    <t>Acuerdo firmado</t>
  </si>
  <si>
    <t>Limitaciones presupuestarias</t>
  </si>
  <si>
    <t>Gestión para nuevos acuerdos</t>
  </si>
  <si>
    <t xml:space="preserve">1)	Identificar de aliados potenciales 
2)	Realizar reuniones de acercamiento y sensibilización
3)	Identificar áreas comunes de interés y recursos 
4)	Preparar borrador para fines de convenios </t>
  </si>
  <si>
    <t>Cantidad de acuerdos gestionados</t>
  </si>
  <si>
    <t xml:space="preserve">Registro de reuniones con potenciales aliados.
</t>
  </si>
  <si>
    <t>Gestiones interistucionales en programas de competitividad, industrialización o desarrollo de interés nacional (Proyectos País)</t>
  </si>
  <si>
    <t xml:space="preserve">1)	Acudir a reuniones con las instancias gubernamentales relacionadas al programa. 
2)	Coordinar acciones y trabajos con colaboradores internos. 
3)	Generar datos e informes requeridos por el programa. 
4)       Participar en eventos en representación de la institución y el director ejecutivo. </t>
  </si>
  <si>
    <t>Cantidad de programas o proyectos de desarrollo y competitividad, de interés nacional</t>
  </si>
  <si>
    <t>Publicaciones en medios digitales</t>
  </si>
  <si>
    <t>Promoción de sectores productivos agroindustriales</t>
  </si>
  <si>
    <t xml:space="preserve">1)	Promover encuentros con productores agroindustriales
2)	Participar en reuniones externas de apoyo al sector productivo particular. 
3)	Participar en eventos que impulsan el desarrollo del sector productivo particular.  </t>
  </si>
  <si>
    <t>Cantidad de encuentros y eventos para el desarrollo de sectores productivos.</t>
  </si>
  <si>
    <t>Registro de asistencia
Comunicaciones intercambiadas
Fotos</t>
  </si>
  <si>
    <t>Gestión y seguimiento a actos y actividades de responsabilidad social por parte del IIBI</t>
  </si>
  <si>
    <t>1.Preparar un listado de las instituciones públicas y privadas afines al IIBI
2.Preparar un listado de las escuelas, liceos y colegios (campañas de difusión
sobre las actividades del IIBI)
3.Coordinar reuniones con las instituciones enlistadas y previamente
seleccionadas
4.Definir fechas, lugar y temática de los encuentros.
5.Implementar las acciones.</t>
  </si>
  <si>
    <t>Cantidad de actividades/visitas realizadas</t>
  </si>
  <si>
    <t xml:space="preserve">Fotos </t>
  </si>
  <si>
    <t xml:space="preserve">Gestión y seguimiento de actividades de cooperación con instituciones públicas y privadas afines </t>
  </si>
  <si>
    <t xml:space="preserve">1. Coordinar logisticas de actividades.                           2.Realizar solicitudes de reserva de espacio y servicio de apoyo                                                                                               3. Apoyo logisticos en el desarrollo de la actividad </t>
  </si>
  <si>
    <t xml:space="preserve">Cantidad de actividades realizadas </t>
  </si>
  <si>
    <t>Servicios de capacitación en aspectos técnicos  de biotecnología, calidad y producción</t>
  </si>
  <si>
    <t xml:space="preserve">1.	Identificar la disponibilidad de los facilitadores y recursos materiales
2.	Realizar lista de disponibilidad de capacitaciones
3.	Realizar cronograma de capacitaciones por fecha y lugar
4.	Solicitar de aprobación del cronograma por el área de supervisión correspondiente
5.	Remisión de solicitud de publicación en redes
6.	Difusión por las redes sociales 
</t>
  </si>
  <si>
    <t>Cantidad de capacitaciones realizadas</t>
  </si>
  <si>
    <t>Informe de actividades realizadas</t>
  </si>
  <si>
    <t>Limitaciones propuestarias/Falta disponibilidad de facitadores</t>
  </si>
  <si>
    <t>Documentación generada en el sistema a tiempo</t>
  </si>
  <si>
    <t xml:space="preserve">1.	Esperar notificación de solicitud de información o requerimiento (Calidad)
2.	Analizar y generar la respuesta
3.	Remisión al área correspondiente </t>
  </si>
  <si>
    <t>Documentos/informes entregados a tiempo</t>
  </si>
  <si>
    <t>Informe de monitoreo</t>
  </si>
  <si>
    <t>Retraso involuntarios por falta de personal/factores clímaticos</t>
  </si>
  <si>
    <t>Reporte y estadisticas de capacitaciones realizadas</t>
  </si>
  <si>
    <t xml:space="preserve">1.	Tabulación de las evaluaciones de las capacitaciones 
2.	Procesamiento de los datos e identificación de oportunidades de mejora
3.	Remisión al área correspondiente </t>
  </si>
  <si>
    <t>Informe elaborados</t>
  </si>
  <si>
    <t xml:space="preserve">Acuse de recibido </t>
  </si>
  <si>
    <t>Falta de quorum/personal</t>
  </si>
  <si>
    <t xml:space="preserve">1.	Recibir notificación del Plan de auditoria 2023
2.	Realizar revisión interna de los procesos (políticas y procedimientos del área) 
3.	Revisión de requisitos establecidos (normas, SGC, clientes, reglamentos, entes acreditadores)
4.	Recibir informe de auditoría (con los hallazgos de lugar/NC)
5.	Remitir Plan de acciones correctivas dentro de los plazos establecidos   
6.         Entrega de las evidencias de subsanación dentro de los plazos establecidos </t>
  </si>
  <si>
    <t>Apertura de solicitud de servicio</t>
  </si>
  <si>
    <t>1. Asesoria al cliente                                                       2. Cotizar el servicio                                                       3. Apertura del servicio</t>
  </si>
  <si>
    <t xml:space="preserve">Cantidad de solicitud aperturadas </t>
  </si>
  <si>
    <t>Servicios aperturados</t>
  </si>
  <si>
    <t>1. Falta de personal capacitado     2. Falta de recursos</t>
  </si>
  <si>
    <t>Informes de resultados</t>
  </si>
  <si>
    <t>1. Revision del informe                                                   3. Entrega de informe</t>
  </si>
  <si>
    <t>Cantidad de informes entregados / solicitud de servicio</t>
  </si>
  <si>
    <t>Informes entregados</t>
  </si>
  <si>
    <t xml:space="preserve">Propuesta de campañas promocionales de servicios </t>
  </si>
  <si>
    <t>1. Redactar campañas promocionales                                      3. Publicar campañas publicitarias</t>
  </si>
  <si>
    <t>Cantidad de campañas publicadas</t>
  </si>
  <si>
    <t>Publicaciones en redes</t>
  </si>
  <si>
    <t>Catálogo de servicios actualizados</t>
  </si>
  <si>
    <t xml:space="preserve">1-         Enlistar todos los servicios ofertados y brindando por la institución.
2-	Convocar, consultar y consensuar con las áreas de los laboratorios los aspectos informativo relevantes de los servicios ofertados.
3-	Realizar una descripción para uno de los servicios identificados con su relación de precios y su tiempo de respuesta o terminación.
4-	Envío de la propuesta tentativa al área de Comunicaciones a los fines de elaboración del diseño de portada y formato de la misma para su difusión y colocación en el portal web y redes sociales de la institución. 
5-	Validar disponibilidad del catalogo de servicio en el portal web y redes sociales de la institución </t>
  </si>
  <si>
    <t>Catalogo de servicios elaborado</t>
  </si>
  <si>
    <t>Catalogo colgado en el portal</t>
  </si>
  <si>
    <t>Falta de colaboarción de las partes involucradas</t>
  </si>
  <si>
    <t xml:space="preserve">Encuesta de necesidades y expectativas (grupos de interés) </t>
  </si>
  <si>
    <t xml:space="preserve">
1)	Elaboración del formulario (necesidades y expectativas) 
2)	Revisión y aprobación del formulario
3)	Aplicación/envío de la encuesta. </t>
  </si>
  <si>
    <t>Encuesta revisada y aprobada</t>
  </si>
  <si>
    <t xml:space="preserve">1. Falta de personal capacitado   </t>
  </si>
  <si>
    <t xml:space="preserve">Encuesta interna de satisfación al cliente </t>
  </si>
  <si>
    <t>Reportes de respuestas remitidos a Calidad</t>
  </si>
  <si>
    <t>Remisión por correo</t>
  </si>
  <si>
    <t>Falta de interes por parte de los clientes</t>
  </si>
  <si>
    <t>Servicios de paquetes microbiologicos para analsisi de agua vinculado al SERITE</t>
  </si>
  <si>
    <t xml:space="preserve">1.	Hacer un levamiento de las analíticas del laboratorio de aguas (precio y servicio)
2.	Llenado de formulario siniestrado por Tesorería
3.	Revisión con las partes involucradas en el proceso
4.	Remisión del formulario a la Tesorería  
</t>
  </si>
  <si>
    <t>Formulario completado</t>
  </si>
  <si>
    <t>Correo de remisión al SERITE</t>
  </si>
  <si>
    <t>Sobrecarga de trabajo</t>
  </si>
  <si>
    <t>Informe de Resultados ENTREGADO</t>
  </si>
  <si>
    <t xml:space="preserve">1.	Recibir la solicitud de servicios 
2.	Dar entrada del servicio analítico
3.	Preparar los reactivos, muestras y equipos.
4.	Realizar el informe de resultado
5.	Remitir a servicio al cliente  </t>
  </si>
  <si>
    <t>Cantidad de solicitudes</t>
  </si>
  <si>
    <t>Informe de resultado elaborado</t>
  </si>
  <si>
    <t>Cantidad de muestras</t>
  </si>
  <si>
    <t>Cantidad determinaciones</t>
  </si>
  <si>
    <t>Informe de Resultados ENTREGADO A TIEMPO</t>
  </si>
  <si>
    <t xml:space="preserve">1.	Revisar la fecha de entrada del servicio
2.	Preparar los reactivos, muestras y equipos.
3.	Realizar el informe de resultado
4.	Remitir a servicio al cliente  
5.	Validar la fecha de salida contra la fecha de entrega al cliente
</t>
  </si>
  <si>
    <t>Informes a tiempo (min 95%)</t>
  </si>
  <si>
    <t>Informe de Resultados SIN ERROR (TEC)</t>
  </si>
  <si>
    <t xml:space="preserve">1.	Revisar los informes de resultado
2.	Corregir los errores detectados (documental o técnico) 
3.	Remitir a servicio al cliente  </t>
  </si>
  <si>
    <t>Informes sin error TEC (min 95%)</t>
  </si>
  <si>
    <t>Informe de Resultados SIN ERROR (DOC)</t>
  </si>
  <si>
    <t>Informes sin error DOC (min 95%)</t>
  </si>
  <si>
    <t>Informes SIN QUEJAS</t>
  </si>
  <si>
    <t xml:space="preserve">1.	Recibir notificación de queja desde el área de servicios
2.	Revaluar el proceso (documental y técnicamente) 
3.	Remitir resultados a servicio al cliente  </t>
  </si>
  <si>
    <t>Informe  (min 98%)</t>
  </si>
  <si>
    <t xml:space="preserve">1.	Recibir notificación del Plan de auditoria 2023
2.	Realizar revisión interna de los procesos (políticas y procedimientos del área) 
3.	Revisión de requisitos establecidos (normas, SGC, clientes, reglamentos, entes acreditadores)
4.	Recibir informe de auditoría (con los hallazgos de lugar/NC)
5.	Remitir Plan de acciones correctivas dentro de los plazos establecidos   
6.         Entrega de las evidencias de subsanación dentro de los plazos establecidos                                                                                                                                                                                                                                                                                           
</t>
  </si>
  <si>
    <t>Resultados de ensayos sometido</t>
  </si>
  <si>
    <t>Datos de: Supervision Tecnica SERAN, Objetivos, Acuerdo Desempeño</t>
  </si>
  <si>
    <t>Recursos: Personal Competente, Reactivos, Equipos, Calibraciones, Materiales de Referencia, Documentacion Externa, Ensayos de Aptitud, Computadoras, Apoyo Administrativo, Finacieros, Servicios externos (energia, agua, telefonia, internet, cable, etc)</t>
  </si>
  <si>
    <t>NO CUMPLIR metas y objetivos por FALTA de recursos</t>
  </si>
  <si>
    <t>80% APROBACION de Ensayos de Aptitud</t>
  </si>
  <si>
    <t>1.	Recepción de la muestra para ensayar
2.	Ejecución del Ensayo
3.	Envío de los resultados
4.	Cumplir el requisito de Z &lt; 2</t>
  </si>
  <si>
    <t>Cantidad de  Ensayos Aptitud aprobados (mínimo 80%,  3 analitos propuestos(0.8)= 2analito aprobados)</t>
  </si>
  <si>
    <r>
      <t xml:space="preserve">1.1: Proveer asistencia técnica, transferencia de tecnología y </t>
    </r>
    <r>
      <rPr>
        <b/>
        <sz val="14"/>
        <color theme="1"/>
        <rFont val="Times New Roman"/>
        <family val="1"/>
      </rPr>
      <t>servicios de análisis de laboratorios acreditados</t>
    </r>
    <r>
      <rPr>
        <sz val="14"/>
        <color theme="1"/>
        <rFont val="Times New Roman"/>
        <family val="1"/>
      </rPr>
      <t xml:space="preserve"> a los sectores públicos y privados con los más altos estándares éticos, científicos y de calidad.</t>
    </r>
  </si>
  <si>
    <r>
      <t xml:space="preserve">1.1.1:Incrementar la asistencia tecnica, las transferencia de tecnologia  y los </t>
    </r>
    <r>
      <rPr>
        <b/>
        <sz val="14"/>
        <color theme="1"/>
        <rFont val="Times New Roman"/>
        <family val="1"/>
      </rPr>
      <t>servicios de laboratorio</t>
    </r>
  </si>
  <si>
    <t>1.1.2: Aumentar los ensayos de laboratorio acreditados</t>
  </si>
  <si>
    <t>Ensayo nuevo para acreditacion</t>
  </si>
  <si>
    <t xml:space="preserve">1.	Redactar ensayo
2.	Validar ensayo 
3.	Calcular incertidumbre y gráficos de Control. 
4.	Esperar notificación de ensayo sometido (aprobación/reprobación) 
5.	Remitir notificación de ensayo sometido al área de calidad 
</t>
  </si>
  <si>
    <t>Cantidad de ensayos preparados</t>
  </si>
  <si>
    <t>Cantidad de  Ensayos Aptitud aprobados (mínimo 80%, 13 analitos propuestos(0.8)=10 analito aprobados)</t>
  </si>
  <si>
    <t>Cantidad de  Ensayos Aptitud aprobados (mínimo 80%, 3 analitos propuestos(0.8)= 2 analito aprobados)</t>
  </si>
  <si>
    <t>Resultados de ensayos sometidos</t>
  </si>
  <si>
    <t xml:space="preserve"> </t>
  </si>
  <si>
    <t>Cantidad de  Ensayos Aptitud aprobados (mínimo 80%, 0 analitos propuestos(0.8)= 0 analito aprobados)</t>
  </si>
  <si>
    <t>n/a</t>
  </si>
  <si>
    <t>Servicio de mantenimiento correctivo (Que no requieran respuestos).</t>
  </si>
  <si>
    <t>1.	Recibir la solicitud del servicio.
2.	Dar entrada al servicio.
3.	Realizar la reparación.
4.Llenar la solicitud del trabajo solicitado para la entrega del servicio</t>
  </si>
  <si>
    <t>Cantidad de solicitudes de servicios realizadas entre cantidad total recibidas.</t>
  </si>
  <si>
    <t xml:space="preserve">Registro de orden de trabajo </t>
  </si>
  <si>
    <t xml:space="preserve">
1.No disponibilidad del equipo
2. Falta de realización de algún ensayo
3 Deterioro del equipo
4.No disponibilidad de los recursos.
</t>
  </si>
  <si>
    <t xml:space="preserve"> Mantenimiento preventivo.</t>
  </si>
  <si>
    <t xml:space="preserve">1- Hacer el plan anual de mantenimiento preventivo.
2- Registro de los mantenimientos preventivos 
3- Firma conforme del mantenimiento realizado. </t>
  </si>
  <si>
    <t>Cantidad de mantenimientos preventivos ejecutados entre total de mantenimiento programados</t>
  </si>
  <si>
    <t>Plan anual de Calibración.</t>
  </si>
  <si>
    <t xml:space="preserve">1- Levantamiento de los equipos de los laboratorios
2- Selección  de los equipos de los laboratorios a ser calibrados
3- Realización del Plan Anual de Calibración
4- Realizar solicitud de calibración 
</t>
  </si>
  <si>
    <t>Cantidad de calibraciones realizadas</t>
  </si>
  <si>
    <t>Plan Anual de Calibración</t>
  </si>
  <si>
    <t xml:space="preserve">1Perdida de la acreditación
2.No realización del servicio
3.Atrazo en el proceso de la requisición </t>
  </si>
  <si>
    <t>Calibración de tabla de masas</t>
  </si>
  <si>
    <t xml:space="preserve">1- Revisar la vigencia del certificado de calibración
2- Realizar los cálculos de las masas
3- Comparación de los calculos realizados con los valores paranetrizados (valores del certificado)
4- Registro de los resultados en las balanzas. 
</t>
  </si>
  <si>
    <t>Rango de aceptación para la balanza</t>
  </si>
  <si>
    <t>Registro de verificación de claibración</t>
  </si>
  <si>
    <t>1.que no cumpla con los parámetros de regulación                                                                                                                          que debe llevar la balanza
2.resultado incorrecto de los valores.</t>
  </si>
  <si>
    <t xml:space="preserve">Cantidad de auditorias </t>
  </si>
  <si>
    <t>1.1.1:Incrementar la asistencia técnica, las transferencia de tecnologia  y los servicios de laboratorio</t>
  </si>
  <si>
    <t>Elaboración de productos alimenticios</t>
  </si>
  <si>
    <t xml:space="preserve">1.	Remisión de solicitudes varias y/o actividades institucionales 
2.	Coordinación administrativa
3.	Realización del producto alimenticio </t>
  </si>
  <si>
    <t>Productos elaborados</t>
  </si>
  <si>
    <t xml:space="preserve">Productos elaborados </t>
  </si>
  <si>
    <t>Solicitudes no recibidas/ contaminación del producto/falta de calidad de la materia prima.</t>
  </si>
  <si>
    <t>Informes de etiquetados nutricionales</t>
  </si>
  <si>
    <t>1.	Remisión de solicitud de servicio
2.	Revisión de documental 
3.	Realización de analísticas 
4.	Elaboración de etiquetado nutricional                                                                       5. Revisión de informe por el encargado del área y director/a de investigaciones    
6.	Entrega de informe final al cliente</t>
  </si>
  <si>
    <t>Etiquetados realizados</t>
  </si>
  <si>
    <t>Solicitudes no recibidas/error en los resultados y/o en el informe/retraso involuntario.</t>
  </si>
  <si>
    <t>Elaboración de propuestas de nuevos productos</t>
  </si>
  <si>
    <t xml:space="preserve">1.	Remisión de solicitud de servicio
2.	Revisión documental en relación al producto a elaborar
3.	Elaboración de propuesta
4.	Revisión de propuesta por el encargado del área y director/a de investigaciones                                  
5.	Remisión a servicios para entrega al cliente
</t>
  </si>
  <si>
    <t>Propuestas elaboradas</t>
  </si>
  <si>
    <t>Solicitudes no recibidas/errores técnicos y/o documentales en la propuesta/retraso involuntario.</t>
  </si>
  <si>
    <t>Desarrollo de nuevos productos</t>
  </si>
  <si>
    <t xml:space="preserve">1.	Remisión de solicitud de servicio
2.	Revisión documental en relación al producto a elaborar
3.	Elaboración de prototipo
4.	Realización de analísticas de seguimiento 
5.	Realización de evaluaciones sensoriales
6.	Elaboración de etiquetado nutricional
7.	Revisión, corrección y entrega del informe final a servicios para el cliente </t>
  </si>
  <si>
    <t>Productos desarrollados</t>
  </si>
  <si>
    <t>Productos desarrollados e informes entregados</t>
  </si>
  <si>
    <t>Solicitudes no recibidas/ contaminación del producto/falta de calidad de la materia prima/errores en el informe/retraso involuntario.</t>
  </si>
  <si>
    <t>Informes de inspecciones higienico-sanitarias</t>
  </si>
  <si>
    <t xml:space="preserve">1.	Remisión de solicitud de servicio
2.	Agendar fecha de Inspección 
3.	Realización de Inspección
4.	Realización de analísticas de laboratorio
5.	Elaboración, revisión y corrección del informe de Inspección
6.	Entrega de informe a servicios para el cliente </t>
  </si>
  <si>
    <t xml:space="preserve">Inspecciones realizadas </t>
  </si>
  <si>
    <t>Retraso involuntario en la entrega de los resultados de laboratorios y/o informe del cliente (errores técnicos y/o documentales en el informe).</t>
  </si>
  <si>
    <t>Capacitaciones externas</t>
  </si>
  <si>
    <t>1.	Remisión de solicitud de servicio de capacitación 
2.	Agendar fecha de Capacitación
3.	Revisión documental, elaboración de documento y/o preparación de herramientas para la Capacitación
4.	Desarrollo de Capacitación</t>
  </si>
  <si>
    <t>Capacitaciones impartidas</t>
  </si>
  <si>
    <t>Registros de capacitación</t>
  </si>
  <si>
    <t>Medio de transporte deficiente, espacio para las capacitaciones no adecuados y falta de cordinación/personal técnico no calificado.</t>
  </si>
  <si>
    <t>2.La Biotecnología como parte fundamental de la investigación científica</t>
  </si>
  <si>
    <t>2.1: Proveer a las instituciones, academia, investigadores y la comunidad, programas estratégicos de Investigación como instrumentos transversales de la actividad científica.</t>
  </si>
  <si>
    <t>2.1.1: Fortalecer y promover la investigación, la divulgación y la formación científicas</t>
  </si>
  <si>
    <t>Proyecto de investigación en conclusión</t>
  </si>
  <si>
    <t xml:space="preserve">Ejecución de las actividades correspondientes a cada períordo, en el Cronograma del propyecto. </t>
  </si>
  <si>
    <t xml:space="preserve">Propuestas de investigación concluídas </t>
  </si>
  <si>
    <t>Retrasos en las compras/retrasos en los trabajos de laboratirio y/o CIIA/limitaciones presupuestarias/falta de capacidad del personal involucrado/deficiencia en la redacción de informes de avances y/o documentos finales.</t>
  </si>
  <si>
    <t xml:space="preserve">Mejora continua del sistema de calidad (auditorias programas al área) </t>
  </si>
  <si>
    <t>Monitoreos y auditorias realizados al área</t>
  </si>
  <si>
    <t>Cantidad de auditorias en el área</t>
  </si>
  <si>
    <t>Informe de monitores y/o auditoria</t>
  </si>
  <si>
    <t>Falta de personal/limitaciones presupuestarias.</t>
  </si>
  <si>
    <t>Informes de productos terminados</t>
  </si>
  <si>
    <t>1. Recepcion de la solicitud de servicio                                    2. Solicitud de insumos y materias primas                                              3. Desarrollo del servicio                                                                  4. Redaccion del informe                                                                5. Entrega de resultados</t>
  </si>
  <si>
    <t>Cantidad de informes emitidos al cliente / solicitudes recibidas</t>
  </si>
  <si>
    <t>Informe dterminado y remitido al cliente</t>
  </si>
  <si>
    <t>Falta de recursos (personal/economico) falta de coordinacion con el cliente</t>
  </si>
  <si>
    <t>Cantidad de productos cosmeticos desarrollados / productos solicitados</t>
  </si>
  <si>
    <t>Productos cosmeticos entregados al cliente</t>
  </si>
  <si>
    <t>Cantidad de procedimientos aprobados / procedimientos solicitados</t>
  </si>
  <si>
    <t>procedimientos aprobados</t>
  </si>
  <si>
    <t xml:space="preserve">Propuesta de proyecto de investigación </t>
  </si>
  <si>
    <t>1. Gestionar las promociones en las redes sobre lo servicios de vitroplantas                                                          2. Recibir visitas o llamadas de clientes                                    3. Revisar el stock del producto solicitado                           4. Realizar proceso de facturacion</t>
  </si>
  <si>
    <t xml:space="preserve">Porcentaje de avance del  proyectos propuestos </t>
  </si>
  <si>
    <t>facturas y conduces</t>
  </si>
  <si>
    <t>Falta de disponibilidad presupuestaria/Condiciones climaticas no favorables/ Apariion de nuevos competidores</t>
  </si>
  <si>
    <t>1. Recibie notificacion del Plan de auditoria 2023                    2. Realiar revision interna de los procesos (platicas y procedimientos del area)                                                  3. Revision de requisitos establecidos (normas, SGC, clientes reglamentarios antes acreditados)</t>
  </si>
  <si>
    <t>Limitaciones presupuestarias falta de personal</t>
  </si>
  <si>
    <t>Servicios de productos realizados para el uso del IIBI</t>
  </si>
  <si>
    <t>1. Compra de materia prima.                                                                           2. Fabricacion de productos.</t>
  </si>
  <si>
    <t>Número de productos realizados /Total de productos solicitados</t>
  </si>
  <si>
    <t>Conduce de entrega al almacen</t>
  </si>
  <si>
    <t>Falta de recursos</t>
  </si>
  <si>
    <t xml:space="preserve">Capacitaciones realizadas por el area </t>
  </si>
  <si>
    <t>Capacitaciones en buenas prácticas de manufactura de cosméticos</t>
  </si>
  <si>
    <t>Cantidad de capacitaciones en prácticas de manufactura de cosméticos</t>
  </si>
  <si>
    <t xml:space="preserve">Lista de asistencia/solicitud de servicio </t>
  </si>
  <si>
    <t xml:space="preserve">Falta de recursos económicos y humano </t>
  </si>
  <si>
    <t>Capacitaciones en elaboración de productos detergentes</t>
  </si>
  <si>
    <t>Cantidad de capacitaciones en elaboración de productos detergentes</t>
  </si>
  <si>
    <t>Capacitaciones en elaboración de productos cosméticos</t>
  </si>
  <si>
    <t>Cantidad de capacitaciones en elaboración de productos cosméticos</t>
  </si>
  <si>
    <t>Asistencia técnica de energía no convencional consorciados con instituciones y empresas</t>
  </si>
  <si>
    <t xml:space="preserve">1.	Recepción de la solicitud de servicio
2.	Visita técnica de prospección 
3.	Realización de propuesta tentativa teórica y económica 
4.	Remisión de la propuesta a las áreas involucradas 
5.	Remisión de propuesta al cliente </t>
  </si>
  <si>
    <t>Cantidad de asistencias desarrollada</t>
  </si>
  <si>
    <t>Informe remitido al cliente</t>
  </si>
  <si>
    <t>Falta de promoción del servicio/no llegada a tiempo de materialed/fenomenos atmosfericos</t>
  </si>
  <si>
    <t>Estudio sobre la ley 57-07 e Historia de la energia renovable en RD ( Libro)</t>
  </si>
  <si>
    <t>1.	Solicitud de diagramación 
2.	Revisión de la redacción y de diseño/portada
3.	Cotización para la publicación del libro (ejemplares) 
4.	Publicación del libro</t>
  </si>
  <si>
    <t xml:space="preserve">Libro publicado </t>
  </si>
  <si>
    <t>Libro publicado</t>
  </si>
  <si>
    <t>Limitaciones presupuestaria/falta de personal.</t>
  </si>
  <si>
    <t xml:space="preserve">1.	Gestionar las promociones en las redes sobre los servicios de vitroplantas
2.	Recibir visita o llamada del cliente
3.	Revisar el stock del producto solicitado
4.	Realizar proceso de facturación 
5.	Despachar el servicio. </t>
  </si>
  <si>
    <t>Porcentaje de avance del  proyectos propuestos</t>
  </si>
  <si>
    <t>Facturas y conduces</t>
  </si>
  <si>
    <t>Falta de disponibilidad presupuestaria/Condiciones climáticas no favorables/Aparición de nuevos competidores.</t>
  </si>
  <si>
    <t xml:space="preserve">Servicios medioambientales </t>
  </si>
  <si>
    <t>1.	Recepción de la solicitud de servicio a través de Servicio al Cliente
2.	Revisión de los equipos y materiales a utilizar en el estudio 
3.	Realización del estudio
4.	Realización de informe</t>
  </si>
  <si>
    <t>Consultoría técnica especializada</t>
  </si>
  <si>
    <t>1) Falta de transporte para la realización del estudio
2) Falta de personal suficiente al momento de realizar el estudio
3) Utilizar un equipo que no esté debidamente calibrado
4) Poco dominio o falta de competencia por parte del técnico
5) Error en los cálculos del informe final
6) Uso de documentos legales y reglamentarios obsoletos</t>
  </si>
  <si>
    <t>Estudios de ruidos (en general)</t>
  </si>
  <si>
    <t>Estudio de partículas suspendidas en el aire.</t>
  </si>
  <si>
    <t>Estudio de gases en combustión.</t>
  </si>
  <si>
    <t>Estudio de pacidad.</t>
  </si>
  <si>
    <t>Proyecto sobre comparación de biogás producido con estiercol de ganado vacuno frente al producido con residuos orgánicos urbanos (Conclusión)</t>
  </si>
  <si>
    <t>1. Diseño, selecció y compra de los equipos necesarios en el proyecto.
2. Ensamblaje de la instalación
3. Realización de diferentes tipos de ensayos
4.Dibulgación de los resultados a través de artículos científicos y desarrollo de tesis de grado, master, etc...</t>
  </si>
  <si>
    <t>Artículos publicados
Tesis dirigidas
Proyecto investigación cerrado</t>
  </si>
  <si>
    <t>Informes finales de proyecto cerrado</t>
  </si>
  <si>
    <t>1) Que las compras no se realicen a tiempo, y por ende se atrase el proceso de ensamble y ensayo para la caracterización de los diferentes métodos de producción de biogás</t>
  </si>
  <si>
    <t>Proyecto de investigación en conjunto con la UASD sobre refrigeración usando CO2 como refrigerante, y su potencial en la República Dominicana (Conclusión)</t>
  </si>
  <si>
    <t>1) Que las compras no se realicen a tiempo, y por ende se atrase el proceso de ensamble y ensayo de la instalación de un sistema de refrigeración usando CO2 como refrigerante</t>
  </si>
  <si>
    <t>Política para la protección del medioambiente</t>
  </si>
  <si>
    <t>1.	Celebración de reunión de participación de todas las áreas.
2.	Presentación de alternativas para la reducción de uso de papel.
3.	Revisión, discusión y redacción de los puntos de interés.
4.	Elaboración y presentación de la propuesta tentativa a la Máxima Autoridad Ejecutiva (MAE) a fines de aprobación.
5.	Socialización e implementar el plan</t>
  </si>
  <si>
    <t>Política de medioambiente propuesta y aprobada</t>
  </si>
  <si>
    <t>Política aprobada y promovida por parte de las máximas autoridades de la instituciób</t>
  </si>
  <si>
    <t>1) Poco apoyo económico para su ejecución
2) Poco apoyo por parte de todo el personal para sumarse a una actividad que al no ejecutarse no les afecta en nada</t>
  </si>
  <si>
    <t>Plan para la protección del medioambiente</t>
  </si>
  <si>
    <t>Plan de medioambiente propuesta y aprobada</t>
  </si>
  <si>
    <t>Propuestas de proyecto de investigacion (nacionales, internacionales e internos)</t>
  </si>
  <si>
    <t xml:space="preserve">1. Revisión de requerimientos del proyecto (compras de insumos, habilitación de espacios etc.) 
2. Revisión de la documentación (permisos legales e informes)                                                                                                                                                                                                                                    3. Revisión de progreso por trimestre
4. Remisión de la documentación e Informe final </t>
  </si>
  <si>
    <t>Cantidad de nuevas propuesta de investigación (fondos propios)</t>
  </si>
  <si>
    <t>Propuestas elaboradas e Status trimestral por escrito</t>
  </si>
  <si>
    <t>Falta de recursos humanos/limitaciones presupuestarias</t>
  </si>
  <si>
    <t>Cantidad de proyectos internos existentes 2023</t>
  </si>
  <si>
    <t>1.	Revisión de requerimientos del proyecto (compras de insumos, habilitación de espacios etc.) 
2.	Revisión de la documentación (permisos legales e informes)
3.	Remisión de la documentación al MESCyT</t>
  </si>
  <si>
    <t>Cantidad de nuevas propuesta de investigación (Fondocyt)</t>
  </si>
  <si>
    <t>Cantidad externos con seguimiento  (Fondocyt 2023)</t>
  </si>
  <si>
    <t xml:space="preserve">Seguimiento  de propuestas de proyecto de investigacion con cooperación internacional </t>
  </si>
  <si>
    <t xml:space="preserve">Cantidad de proyectos con fondos internacional </t>
  </si>
  <si>
    <t xml:space="preserve">Gestionar la publicación y la divulgación de artículos cientificos </t>
  </si>
  <si>
    <t xml:space="preserve">1. Revisión de la documentación (informes) 
2. Publicación de los resultados de la investigación (artículo) </t>
  </si>
  <si>
    <t>Articulos de divulgacion cientifica y crecieminto profesional de los investigadores</t>
  </si>
  <si>
    <t>Articulo cientifico publicado</t>
  </si>
  <si>
    <t>1) Recibir solicitud de visita de prospección
2) Realizar de visita de prospección (levantamiento de información)
3) Realizar un informe de resultado del levantamiento
4) Preparar la propuesta de servicio de innovación o investigación para usuario/institución externos. 
5) Entrega a la Direccion de transferencia</t>
  </si>
  <si>
    <t xml:space="preserve">1) Número de transferencias tecnológicas gestionadas
2) Cantidad de desarrollos de productos con asistencia técnica.
3) Cantidad de mejoras de productos con asistencia técnica.
4) Cantidad de procesos o plantas industriales puestas en marcha.  </t>
  </si>
  <si>
    <t>Productos transferidos con asistencia tecnica a empresas o emprendedores ejecutados</t>
  </si>
  <si>
    <t xml:space="preserve">Asistencia y  participación a eventos de divulgación cientificas </t>
  </si>
  <si>
    <t>Representar al IIBI en congresos, simposion, seminarios, diplomados y talleres nacionales e internacionales.</t>
  </si>
  <si>
    <t>Actividades donde se represente al IIBI como identidad investigadora</t>
  </si>
  <si>
    <t>Imágenes o documentacion de las representaciones del IIBI en actividades de dibulgacion cientifica</t>
  </si>
  <si>
    <t>Falta de recursos humanos/limitaciones presupuestarias y falta de solicitudes</t>
  </si>
  <si>
    <t>Elaboración, revisión y aprobacion de Reportes Financieros</t>
  </si>
  <si>
    <t xml:space="preserve">1.	Validar de informaciones financieara al cierre
2.	Generar Reportes 
3.	Distribuir Reportes a Dirección y áreas interesadas
</t>
  </si>
  <si>
    <t>Cantidad de Reportes compartidos</t>
  </si>
  <si>
    <t xml:space="preserve">1.- Balance General / Estado de Resultados
2.- Reporte de Ventas 
3.- Reporte de Ejecución Presupuestaria
</t>
  </si>
  <si>
    <t>Mala toma de decisiones por falta de información financiera correcta y a tiempo</t>
  </si>
  <si>
    <t>Requerimientos de las Normas Básicas de Control Internos y de Segundo Grado implementadas y en cumplimiento</t>
  </si>
  <si>
    <t xml:space="preserve">1.- Coordinar implementación  de procedimientos                                                          2.- Validar cumplimiento de procesos / autoevaluación                                                         3.- Implementar Acciones Correctivas y Preventivas     4.- Validar implementación de CAPA´s                                   </t>
  </si>
  <si>
    <t xml:space="preserve">Número de Requerimientos </t>
  </si>
  <si>
    <t xml:space="preserve">1.- Reporte de auto-evaluación de cumplimiento                                  2.- Informe de auditoría            </t>
  </si>
  <si>
    <t>Desviaciones de Control Interno /  Mal uso de Recursos  Financieros</t>
  </si>
  <si>
    <t>Reportes de Costos y Márgenes de Productos &amp; Servicios</t>
  </si>
  <si>
    <t>1- Validar Costo Directos (Costo Primo ex Mano de Obra) de Servicios &amp; Productos                                   2.- Diseñar Reporte de Márgenes                            3.- Generar Reporte de Márgenes Bruto                     4.- Validar &amp; Distribuir Reportes</t>
  </si>
  <si>
    <t>Cantidad de Reportes realizados</t>
  </si>
  <si>
    <t>1.- Reportes de márgenes de beneficio bruto</t>
  </si>
  <si>
    <t>1.- Ventas de productos &amp; servicios con pérdidas                   2.- Deficit de recursos por pérdidas en ventas</t>
  </si>
  <si>
    <t>Revisión y aprobación de Informe de Ejecución  y Variaciones vs. Presupuesto</t>
  </si>
  <si>
    <t>1.-  Revisar y validar reporte de ejecución presupuestaria                                                       2.-  Confirmar razones de variaciones de ejecución vs.  presupuesto                                                      3.-  Distribuir Reportes a áreas correspondientes                       4.-  Reforzar con áreas, mejoras para reducir variaciones</t>
  </si>
  <si>
    <t>Reporte de Ejecución Presupuestario</t>
  </si>
  <si>
    <t>Informes de variaciones y explicaciones de variaciones</t>
  </si>
  <si>
    <t>Mala ejecución presupuestaria /  Pobre ejecución de proyectos por falta de partidas presupuestarias</t>
  </si>
  <si>
    <t>Revisión y aprobación de Reporte de Tesorería</t>
  </si>
  <si>
    <t>1.- Revisar reporte de disponibilidad semanal                    2.- Tomar decisiones de uso de fondos                                           3.- Revisar y aprobar desembolsos a de acuerdo con punto anterior</t>
  </si>
  <si>
    <t>Cantidad de reporte revisados</t>
  </si>
  <si>
    <t>Reportes de Tesorería / Flujo de caja positivo</t>
  </si>
  <si>
    <t>Faltantes de efectivo para pago de compromisos</t>
  </si>
  <si>
    <t>Revisión documental  para la integridad de la informaciones financieras</t>
  </si>
  <si>
    <t>Verificacion de los movimientos contables, tanto para las cuentas reales como las nominales</t>
  </si>
  <si>
    <t xml:space="preserve">Reportes Analisis de saldos por antigüedad. </t>
  </si>
  <si>
    <t xml:space="preserve"> Reportes de analisis de saldos por antigüedad. 
 Reporte de banco y estados de cuentas bancarias. 3. Balanza de comprobacion.</t>
  </si>
  <si>
    <t xml:space="preserve">Caida del sistema interno </t>
  </si>
  <si>
    <t>Reporte de banco y estados de cuentas bancarias</t>
  </si>
  <si>
    <t>Reportes de balanza de comprobacion.</t>
  </si>
  <si>
    <t>Seguimientos control Interno de los procesos(Auditorias)</t>
  </si>
  <si>
    <t xml:space="preserve">1.	Revisión documental
2.	Identificación de debilidades y fortalecimiento en los procesos 
3.	Ejecución de la auditoria 
</t>
  </si>
  <si>
    <t>Cantidad de auditorias en el area</t>
  </si>
  <si>
    <t xml:space="preserve">1. Auxiliar de las cuentas </t>
  </si>
  <si>
    <t>Sesgo en la información</t>
  </si>
  <si>
    <t>Estados Financieros</t>
  </si>
  <si>
    <t xml:space="preserve">1.	Generación del balance de comprobación vía sistema 
2.	Realización de movimiento por cuentas 
3.	Realización de informes 
</t>
  </si>
  <si>
    <t>Numeros de reportes a verificar</t>
  </si>
  <si>
    <t>1.Balanza de comprobacion</t>
  </si>
  <si>
    <t>Este producto no representa riesgo en su aplicación.</t>
  </si>
  <si>
    <t>Incorporacion al sistema de calidad</t>
  </si>
  <si>
    <t>1.	Análisis de las políticas, procesos y procedimientos contables basados en las Normas Básicas de contabilidad.
2.	Análisis de las políticas, procesos y procedimientos de las Normas básicas de auditorías
3.	Análisis de las políticas, procesos y procedimiento internos del departamento</t>
  </si>
  <si>
    <t xml:space="preserve">Política y procedimiento de Control internos de las cuentas por pagar 
</t>
  </si>
  <si>
    <t xml:space="preserve">Poltiticas y procedimientos aprobados </t>
  </si>
  <si>
    <t xml:space="preserve">Política y procedimiento de Control internos de las cuentas por cobrar
</t>
  </si>
  <si>
    <t>Política y procedimiento de Conciliaciones bancarias
.</t>
  </si>
  <si>
    <t xml:space="preserve">Política y procedimiento de Control internos de los activos fijos. 
</t>
  </si>
  <si>
    <t xml:space="preserve">Política y procedimiento de caja chica
</t>
  </si>
  <si>
    <t>Segumiento a la gestion de cobro</t>
  </si>
  <si>
    <t>1. Proceder a la gestion de los cobros clientes manteniendo un saldo por antigüedad menos a los 60 dias.</t>
  </si>
  <si>
    <t xml:space="preserve">Plan elaborado </t>
  </si>
  <si>
    <t>Plan aprobado</t>
  </si>
  <si>
    <t>Probabilidad de que no se logre el objetivo, por incumpliento de pago de los clientes.</t>
  </si>
  <si>
    <t>Seguimiento a  suplidores con vencimientos sean igual o menor a 45 dias</t>
  </si>
  <si>
    <t>1. Proceder al pago de las facturas vencidas a los 30 dias y las recomendaciones para pagos a suplidores seleccionados antes de los 30 dias de vencidas. Se debe considerar el transito de pago, a los fines de que dicho pago no llegue a 45 dias.</t>
  </si>
  <si>
    <t>Reporte de antigüedad de saldos Symasoft</t>
  </si>
  <si>
    <t>Los impuestos de los proveedores no esten al dia.</t>
  </si>
  <si>
    <t>Modificaciones Presupuestarias</t>
  </si>
  <si>
    <t>1 - Crear cuentas , Validar y Distribuir Recursos.       
2 - Aliniar Plan de Compra trimestral con el Presupuesto aprobado.</t>
  </si>
  <si>
    <t xml:space="preserve"> Numeros de Modificaciones aprobada </t>
  </si>
  <si>
    <t xml:space="preserve">Reporte de Modificaciones  aprobada </t>
  </si>
  <si>
    <t>Imprevistos de Compra</t>
  </si>
  <si>
    <t xml:space="preserve">Inclusión al sistema de calidad </t>
  </si>
  <si>
    <t xml:space="preserve">1 - Revisión del  procedimiento de presupuesto 
2- Remisión al división de Calidad
3- Aprobación y difusión del procedimiento
 </t>
  </si>
  <si>
    <t>Procedimiento elaborado</t>
  </si>
  <si>
    <t>Procedimiento  aprobado</t>
  </si>
  <si>
    <t xml:space="preserve">Aumento de Trabajo </t>
  </si>
  <si>
    <t xml:space="preserve">Reporte  de Ejecucion </t>
  </si>
  <si>
    <t xml:space="preserve">1 - Elaboral, Reporte de ejecucion Mensual             2 - Conciliar ejecucion vs libramiento aprobado </t>
  </si>
  <si>
    <t xml:space="preserve">Numero de Reporte entregado </t>
  </si>
  <si>
    <t>Repote Subido a Transparencia</t>
  </si>
  <si>
    <t xml:space="preserve">falta de Fondos </t>
  </si>
  <si>
    <t>Anteproyecto 2025</t>
  </si>
  <si>
    <t xml:space="preserve">1-Recibir el anteproyecto aprobado por la MAE
2-Distribuir los recursos aprado por la Direccion                          
 3- Subir la infomacion a  SIGEF </t>
  </si>
  <si>
    <t>Reporte dinamico ( SIGEF)</t>
  </si>
  <si>
    <t xml:space="preserve">reporte dinamico ( SIGEF) vs reporte anteproyecto aprobado por la Direccion </t>
  </si>
  <si>
    <t xml:space="preserve">falta de Tiempo y Disponibilidad </t>
  </si>
  <si>
    <t>Reporte de tesorería (Cash flow)</t>
  </si>
  <si>
    <t>1.- Generar reporte de disponibilidad semanal                    2.- Identificar necesidades de fondos                         3.- Priorizar compromisos de acuerdo con disponibilidad                                                                     4.- Revisar y aprobar desembolsos a realizar</t>
  </si>
  <si>
    <t>Cantidad de reporte emitidos</t>
  </si>
  <si>
    <t>Estado de flujo de tesorería</t>
  </si>
  <si>
    <t xml:space="preserve">Procesos de compra sin concluir para pago </t>
  </si>
  <si>
    <t>Integración de los procesos de compra al SIGEF</t>
  </si>
  <si>
    <t xml:space="preserve">1 - Generar disponiblidad en partida presupuestaria                        2 - crear preventivo y compromiso </t>
  </si>
  <si>
    <t xml:space="preserve">Cantidad reporte por trimetre </t>
  </si>
  <si>
    <t xml:space="preserve">Reporte </t>
  </si>
  <si>
    <t xml:space="preserve">reporte </t>
  </si>
  <si>
    <t>Proyecciones de Necesidades de Recursos trimestrales.</t>
  </si>
  <si>
    <t>1.- Participar en reuniones trimestrales de compras y forecast de servicios                                                    2.- Cuantificar proyeccones de compras trimestrales                                                                                                3.- Conciliar necesidades con presupuesto                                                                     4.- Programar partidas prespuestarias</t>
  </si>
  <si>
    <t xml:space="preserve">Número de proyecciones realizadas </t>
  </si>
  <si>
    <t>Informe proyecciones presupuestarias con etapa del gasto</t>
  </si>
  <si>
    <t xml:space="preserve">reporte de proyeccion </t>
  </si>
  <si>
    <t xml:space="preserve">Division de Servicios Generales </t>
  </si>
  <si>
    <t xml:space="preserve">1-cuando el proveedor es nuevo y oferta a un proceso publicado en el portal transacional se le envia una comunicación firmada por la encargada de compras y contrataciones solicitando los expediente necesario para evaluar que cumpla con los documentos el cual nos aseguran un fiel cumplimiento de la compra a requerir.2-Se evaluan los documentos recibido para validar que cumpla con lo requerido. 3-Si cumple con las documentaciones solicitada se le adjudica la compra al proveedor.
1.	Remisión comunicación firmada por el responsable del departamento de compras y contrataciones solicitando los expedientes
2.	Evaluar el cumplimiento a nivel documental que validen que la compra solicitada cumpla con requerimientos especificados del rubro.
3.	Adjudicar la compra al proveedor. </t>
  </si>
  <si>
    <t xml:space="preserve">Sección de Almacen </t>
  </si>
  <si>
    <t>Departamento Financiero</t>
  </si>
  <si>
    <t>Sección de Presupuesto</t>
  </si>
  <si>
    <t>Dirección De Transferencia Tecnologia y Emprendurismo(DTTE)</t>
  </si>
  <si>
    <t xml:space="preserve">Division de Compras y Contrataciones </t>
  </si>
  <si>
    <t>División de Tecnología de la Información y Comunicación</t>
  </si>
  <si>
    <t xml:space="preserve">0
</t>
  </si>
  <si>
    <t>Laboratorio de Agua</t>
  </si>
  <si>
    <t>Departamento de Rervicios de Ensayos Quimico</t>
  </si>
  <si>
    <t>Laboratorio de Mineralogia</t>
  </si>
  <si>
    <t>Laboratorio de Mantenimiento de Equipos</t>
  </si>
  <si>
    <t>Laboratorio de Cromatografia</t>
  </si>
  <si>
    <t>$</t>
  </si>
  <si>
    <t>Departamento de Rervicios de Ensayos Fisico</t>
  </si>
  <si>
    <t>Departamento de Energia Renovable</t>
  </si>
  <si>
    <t xml:space="preserve">Número de transferencias tecnológicas gestionadas
Cantidad de emprendedores, Mipymes y comunidades productivas impactados. 
Número de actividades de orientación y asistencia a productores, emprendedores y Mipymes.
Cantidad de desarrollos de productos con asistencia técnica.
Cantidad de mejoras de productos con asistencia técnica.
Cantidad de procesos o plantas industriales puestas en marcha.  </t>
  </si>
  <si>
    <t>Laboratorio de Microbiologia</t>
  </si>
  <si>
    <t>Capacitación Formación Continua (CENTRATEC)</t>
  </si>
  <si>
    <t xml:space="preserve">Dirección de Investigaciones </t>
  </si>
  <si>
    <t>Departamento de Innovación Industrial</t>
  </si>
  <si>
    <t>Departamento de Farmacéutica y Bioprospección</t>
  </si>
  <si>
    <t>Departamento de Investigaciones Medioambientales</t>
  </si>
  <si>
    <t xml:space="preserve">Servicio y venta de vitroplantas </t>
  </si>
  <si>
    <t>Cantidad de servicios facturados</t>
  </si>
  <si>
    <t>Recursos humanos</t>
  </si>
  <si>
    <t xml:space="preserve">3.1.3: Instaurar un sistema orientado a la digitalación de procesos y de documentación </t>
  </si>
  <si>
    <t>Implementación de gestión de cobro clientes con tarjeta</t>
  </si>
  <si>
    <t xml:space="preserve">1.	Gestión de veryphone (conectividad con sede central)
2.	Gestión para la instalación de los equipos necesarios
3.	Gestión para la configuración de la conectiva con la sede
4.	Implementación </t>
  </si>
  <si>
    <t>Veryphone en funcionamiento</t>
  </si>
  <si>
    <t>Expediente de venta</t>
  </si>
  <si>
    <t>Recursos economicos/ Recursos humanos</t>
  </si>
  <si>
    <t>Falta de energia electrica /Falta de conectividad</t>
  </si>
  <si>
    <t xml:space="preserve">Asistencia técnica y tecnológica a productores agrícolas </t>
  </si>
  <si>
    <t xml:space="preserve">1.	Gestión recursos 
2.	Realización visitas a productores en campo.
3.	Recibir  productores en CEBIVE.
4.	Completar formulario de asistencias realizadas.
</t>
  </si>
  <si>
    <t>Cantidad de asistencias tecnicas realizadas</t>
  </si>
  <si>
    <t>Cantidad de formularios de asistencia tecnica completados</t>
  </si>
  <si>
    <t xml:space="preserve">Los productores no solicitan asistencia. </t>
  </si>
  <si>
    <t>Prpuesta del Catálogo con los servicios del CEBIVE</t>
  </si>
  <si>
    <t xml:space="preserve">
1-Realizar una descripción para cada uno de los servicios del CEBIVE en imagenes . 2- Toma de imagenes de los servicios .
3-	Envío de la propuesta tentativa al área de Comunicaciones a los fines de elaboración del diseño de portada y formato de la misma para su difusión y colocación en el portal web y redes sociales de la institución. 
4-	Validar disponibilidad del catalogo de servicio en el portal web y redes sociales de la institución </t>
  </si>
  <si>
    <t>Un catalogo de imágenes disponible en la web institucional.</t>
  </si>
  <si>
    <t xml:space="preserve">Ver pagina web </t>
  </si>
  <si>
    <t>Falta de colboración de las partes involucradas</t>
  </si>
  <si>
    <t xml:space="preserve">1-Redaccion de propuesta.                               2- Revision de propuesta por parte de coordinacion de investivacion y Direccion Ejecutiva.                                                         3- Sometimiento de propuesta. </t>
  </si>
  <si>
    <t>Una (1)  propuesta redactada y sometida</t>
  </si>
  <si>
    <t>Documento fisico depositado en la Direccion de Coordinación de Investigacion e Innovacion</t>
  </si>
  <si>
    <t xml:space="preserve"> Recursos humanos/ Recurso informaticos</t>
  </si>
  <si>
    <t>Falta de disponibilidad presupuestaria organismo finaciador/Aparición de nuevos competidores.</t>
  </si>
  <si>
    <t>Propuestas de proyectos internos</t>
  </si>
  <si>
    <t xml:space="preserve">1-Redaccion de propuesta.                                 2- Revision de propuesta por parte de coordinacion de investivacion y Direccion Ejecutiva.                                                         3- Sometimiento de propuesta. </t>
  </si>
  <si>
    <t xml:space="preserve">1. Documento de propuesta interna.  2. Informe de avance </t>
  </si>
  <si>
    <t xml:space="preserve">Documento fisico depositado en la Direccion de Coordinación de Investigacion e Innovacion/ Informe fisico de avance </t>
  </si>
  <si>
    <t xml:space="preserve"> Recursos humanos/ Recurso informaticos( Recursos economicos</t>
  </si>
  <si>
    <t>Dificultad de obtencion de recursos, retraso de los suplidores relativo a las compras.</t>
  </si>
  <si>
    <t xml:space="preserve"> Recursos humanos/ Recurso informaticos.</t>
  </si>
  <si>
    <t>Centro de Biotecnología Vegetal (CEBIVE)</t>
  </si>
  <si>
    <t>División de Contabilidad</t>
  </si>
  <si>
    <t xml:space="preserve">Plan Operativo Año 2024 publicado </t>
  </si>
  <si>
    <t xml:space="preserve">1.	Realizar solicitud de publicación 
2.	Remisión a comunicación y OIA
3.	Difusión interna del POA  2024
</t>
  </si>
  <si>
    <t>Plan aprobado y cargado en el portal web</t>
  </si>
  <si>
    <t>Informes trimestrales POA 2023</t>
  </si>
  <si>
    <t xml:space="preserve">1- Revisar  y validar las informaciones entregadas por las áreas
2- Elaborar los reportes e informes de monitoreo y evaluación POA.
3- Enviar a la Dirección Ejecutiva para la aprobación.
4- Cargar en el portal de la DIGEPRES y MEPYD.
5- Enviar a transparencia </t>
  </si>
  <si>
    <t>Cantidad de Informes de evaluacion trimestral</t>
  </si>
  <si>
    <t>Informes de evaluacion trimestral elaborado</t>
  </si>
  <si>
    <t>Memoria institucional de rendición de cuentas 2024 semestral</t>
  </si>
  <si>
    <t xml:space="preserve">1- Remisión de los requerimientos por area ( informaciones puntuales) con fecha de entrega 
2- Realizar inducción/asistencia para la elaboarcion del reporte por area semestral                                                                                                                                                                                                                                                                                                         3- Elaboración de la  memoria
3- Enviar a la Dirección Ejecutiva para la aprobación.
4- Cargar en el portal SAMI
</t>
  </si>
  <si>
    <t>Memoria cargada y aprobada en el sistema SAMI</t>
  </si>
  <si>
    <t>Captura de pantalla Sistema SAMI</t>
  </si>
  <si>
    <t>Memoria institucional de rendición de cuentas 2024 anual</t>
  </si>
  <si>
    <t xml:space="preserve">1- Remisión de los requerimientos por area ( informaciones puntuales) con fecha de entrega 
2- Realizar inducción/asistencia para la elaboarcion del reporte por area anual                                                                                                                                                                                                                                                                                    3- Elaboración de la  memoria
4- Enviar a la Dirección Ejecutiva para la aprobación.
5- Cargar en el portal SAMI
6- Enviar a transparencia </t>
  </si>
  <si>
    <t xml:space="preserve">Memoria impresa remitida al MINPRE </t>
  </si>
  <si>
    <t>Formulación, actualización y seguimiento  metas físicas por  programa y presupuesto en la plataforma SIGEF.</t>
  </si>
  <si>
    <t xml:space="preserve">1- Solicitar a las areas de los insumos correspondientes ( logros/incumplimientos) 
2- Completar las informaciones en el SIGEF 
3- Presentar a la MAE para fines de conocimiento.
</t>
  </si>
  <si>
    <t>Cantidad de informes elaborados</t>
  </si>
  <si>
    <t>Informes de evaluacion elaborado</t>
  </si>
  <si>
    <t xml:space="preserve"> Informe anual de la ejecución presupuestaria de las metas físicas</t>
  </si>
  <si>
    <t>Captura de pantalla DIGEPRES</t>
  </si>
  <si>
    <t>Evaluación al PEI 2020-2024</t>
  </si>
  <si>
    <t>1.	Compilación de los productos y entregables administrativos y misionales
2.	Comparación de las metas planificadas con la logradas (productos misionales)
3.	Redacción de documento con las principales observaciones de periodo
4.	Remisión a la MAE para su revisión
5.	Convocatoria de reunión para presentación de los resultaos
6.	Divulgación de la información.</t>
  </si>
  <si>
    <t>Evaluación realizada y difundida</t>
  </si>
  <si>
    <t>Informe de evaluación PEI 2020-2024</t>
  </si>
  <si>
    <t>Taller  para la elaboración del Plan Estratégico 2024-2028</t>
  </si>
  <si>
    <t>1.	Realizar cronograma de trabajo con las áreas/asistencia
2.	Convocar a reunión general                                                                                                                                                                                                                                                                                   
3.	Establecer las pautas generales y puntuales 
4.	Implementar las estrategias de grupo para la realización de las asignaciones
5.	Realizar el borrador de los principales aportes. 
6.	Preparación de PEI.</t>
  </si>
  <si>
    <t>Taller elaborado</t>
  </si>
  <si>
    <t xml:space="preserve">Fotografia de las actividades realizadas
Actas levantadas. </t>
  </si>
  <si>
    <t>Plan Estratégico 2024-2028</t>
  </si>
  <si>
    <t>1.	Revisión y procesamiento de los aportes de las unidades ejecutoras 
2.	Conformación de los acápites del PEI
3.	Elaboración del documento preliminar 
4.	Revisión del documento con la MAE y los encargados de áreas
5.	Remisión a la MEPyD
6.	Publicación del PEI 2024-2028</t>
  </si>
  <si>
    <t xml:space="preserve">PEI elaborado </t>
  </si>
  <si>
    <t>Plan Estratégico Institucional (PEI) aprobado y colagado en el portal</t>
  </si>
  <si>
    <t>Taller POA 2025</t>
  </si>
  <si>
    <t xml:space="preserve">1- Realizar cronogrma de trabajo con las areas/asistencia
2- Convocar a reunión general                                                                                                                                                                                                                                                                                   3- Elaboración de la  memoria
3- Establecer las pautas generales y puntuales 
4-Cordinar de rteuniones de segumiento y asitencia técnica. </t>
  </si>
  <si>
    <t xml:space="preserve">Taller POA realizado </t>
  </si>
  <si>
    <t>Fotos y actas de reunión</t>
  </si>
  <si>
    <t>Plan Operativo Anual 2025</t>
  </si>
  <si>
    <t>1.	Identificar los requerimientos para la elaboración del POA.
2.	Socializarlo con las áreas   involucradas los compromisos formulados en el PEI.
3.	Verificar que los POAS de las áreas sustantivas y de apoyo estén alineados al cumplimiento del PEI.
4.	Revisar y validar las informaciones entregadas por las áreas
5.	Enviar a la Dirección Ejecutiva para la aprobación.
7.	Enviar a transparencia</t>
  </si>
  <si>
    <t>Plan POA 2025 compilado</t>
  </si>
  <si>
    <t>Captura de pantalla portal institucional</t>
  </si>
  <si>
    <t>Departaento de Planificación y Desarrollo</t>
  </si>
  <si>
    <t>3. Impulsar la creación de capacidad para el cumplimiento sistemático de la misión y alcance de la visión institucional, apoyados en la innovación, tecnología, transparencia y la ética.</t>
  </si>
  <si>
    <t>Preparados los ensayos de laboratorios para acreditación  ISO /IEC 17025:2017</t>
  </si>
  <si>
    <t>1- Levantamiento de los requerimientos  de los ensayos a preparar y el nivel cumplimiento de los requisitos requeridos.                        
2.Revisión de los  protocolo de Validación.
3- Elaboración de los Certificados de Validación.                        4- Revisión de los procedimientos.                     
5- Realizar el levantamiento del personal que testificará en los diferentes laboratorios.                                                        6- Revisar todos los documentos requeridos para el envío de la solicitud de postulación.</t>
  </si>
  <si>
    <t xml:space="preserve"> Expediente firmado </t>
  </si>
  <si>
    <t>Errores documentales, no contar con la documentación a tiempo, fallos en equipos, falta de personal. Retraso en la llegada de Materiales de Referencias certificados.</t>
  </si>
  <si>
    <t xml:space="preserve"> Autodiagnóstico Institucional CAF 2025</t>
  </si>
  <si>
    <t>1- Comunicación a las Áreas solicitando  la remisión 
    de sus Autodiagnósticos a Calidad.
2- Revisión y  actualización del CAF General .
3- Realizar el Informe final del CAF.
4- Remitir el Autodiagnóstico Institucional CAF al  
    analista del MAP junto con el Informe.</t>
  </si>
  <si>
    <t xml:space="preserve"> Autodiagnóstico Institucional CAF ejecutado</t>
  </si>
  <si>
    <t>Autodiagnóstico cargado en el sistema (SISMAP)</t>
  </si>
  <si>
    <t>Errores documentales, comunicación ineficaz entre las áreas, envío de documentación a destiempo</t>
  </si>
  <si>
    <t xml:space="preserve"> Plan de mejora Autodiagnóstico Institucional CAF 2025</t>
  </si>
  <si>
    <t>1- Comunicación a los encargados,  solicitando  la 
    remisión a Calidad de las acciones de mejora 
    relacionadas con el áreas de mejoras identificadas, 
    para elaborar el  plan de mejora .
2-Elaborar el plan de mejora.
3- Remitirlo al analista del MAP</t>
  </si>
  <si>
    <t xml:space="preserve"> Plan de mejora Autodiagnóstico Institucional CAF cargado al SISMAP</t>
  </si>
  <si>
    <t>Plan de cargado en el sistema (SISMAP)</t>
  </si>
  <si>
    <t>Que las mejoras detectadas no se subsanen en el periodo planificado.</t>
  </si>
  <si>
    <t xml:space="preserve">Simplificación de procesos </t>
  </si>
  <si>
    <t>1. Actualizar el Mapa de Proceso.                     
2. Actualizar el Manual de Procedimiento.     
3. Elaboración de la Matriz de Proceso</t>
  </si>
  <si>
    <t>Mapa de proceso actualizado</t>
  </si>
  <si>
    <t>Manual de procedimiento actualizado</t>
  </si>
  <si>
    <t>Mapa de Proceso y Manual de Procedimiento cargado en el SISMAP</t>
  </si>
  <si>
    <t xml:space="preserve">Que el MAP no apruebe el Mapa y El Manual de Procedimientos </t>
  </si>
  <si>
    <t>Encuesta MAP procesada (clientes externos)</t>
  </si>
  <si>
    <t xml:space="preserve">1-Recepción de datos por el área de Servicios al 
   Cliente
2-Revisión y tabulación de datos
3-Remisión de informe </t>
  </si>
  <si>
    <t xml:space="preserve">Incorporación de nuevas áreas al Sistema de Calidad </t>
  </si>
  <si>
    <t xml:space="preserve">1- Levantamiento de Necesidades de formación.
2- Identificación de necesidad de creación de 
   documentos
3- Revisión de documentos nuevos
4- Socialización de documentos.
5- Modificación de documentos y manuales para 
    modificar el alcance.
6-Participacion de las nuevas áreas en la auditoria 
   interna.
</t>
  </si>
  <si>
    <t>Cantidad de áreas Incorporadas/ total de áreas planificadas</t>
  </si>
  <si>
    <t>Informe de auditorias/revisión del sistema</t>
  </si>
  <si>
    <t>Errores documentales, levantamiento inoportuno, falta de capacitación</t>
  </si>
  <si>
    <t>Asistencia y seguimiento a la implementación de la norma de control interno NOBACI en la Institución</t>
  </si>
  <si>
    <t>1-Remisión de los requerimientos por área 
    (informaciones puntuales) con fecha de entrega 
2-Realizar inducción/asistencia para el 
    cumplimiento de los requerimientos                                                                                                                                                                                                                                                                               3-Revisión por el área de calidad a fines de  
   aprobación.
5- Difundir el cumplimento del requerimiento 
    (política/procedimiento)
6- Cargar en el portal NOBACI</t>
  </si>
  <si>
    <t>Número de requerimientos implementados (NOBACI)</t>
  </si>
  <si>
    <t xml:space="preserve">Cantidad de requerimientos cumplidos </t>
  </si>
  <si>
    <t>Falta de conocimiento por parte del personal para el  cumplimiento de los requisitos normativos y reglamentarios.</t>
  </si>
  <si>
    <t>Indicador NOBACI (%)</t>
  </si>
  <si>
    <t>Indicador trimestral Nobaci</t>
  </si>
  <si>
    <t>Revisión al sistema de calidad  bajo las normas internacionales implementadas.</t>
  </si>
  <si>
    <t xml:space="preserve">1-Monitoreo de los procesos
2-Coordinar la realización de la  auditoria interna
3-Coordinar la ejecución de la revisión del sistema 
    por la dirección.  </t>
  </si>
  <si>
    <t>Cantidad de monitoreos (113 propuestos, 100 (90%) )</t>
  </si>
  <si>
    <t>Informes de monitoreos</t>
  </si>
  <si>
    <t>Falta de persona en el área de calidad</t>
  </si>
  <si>
    <t>Auditoria realizada</t>
  </si>
  <si>
    <t>Informe de auditoria interna</t>
  </si>
  <si>
    <t xml:space="preserve">Cantidad de auditorias externa </t>
  </si>
  <si>
    <t>Informe de auditoria externa</t>
  </si>
  <si>
    <t xml:space="preserve">Reunión de revisión por la dirección </t>
  </si>
  <si>
    <t xml:space="preserve">Acta de reunión </t>
  </si>
  <si>
    <t xml:space="preserve">División de Calidad en la Gestión </t>
  </si>
  <si>
    <t>Política orientada a
empleados con discapacidad</t>
  </si>
  <si>
    <t>1.Crear la política interna que tome en cuenta las necesidades de personas con
discapacidad.
2.Socializar  la política interna para el reconocimiento laboral de los
colaboradores.  ( hacer levantameinto de cuantas personas con discapaciadad hay en el IIBI)</t>
  </si>
  <si>
    <t>Politica elaborada</t>
  </si>
  <si>
    <t>Política aprobada</t>
  </si>
  <si>
    <t>Falta de disponibilidad presupustaria</t>
  </si>
  <si>
    <t>Creacion de indicadores de desarrollo de capacidades</t>
  </si>
  <si>
    <t>1.Revisión del Plan Anual de Capacitación.
2.Segregar las capacitaciones formativas por área de conocimiento.
3.Solicitar colaboración con el área de Planificación para la creación del indicador.
4.Dar seguimiento a la formación y conclusión satisfactoria de los cursos.
5.Tabular la información y presentar los resultados del indicador.</t>
  </si>
  <si>
    <t>Cantidad de personas capacitadas en habilidades blandas</t>
  </si>
  <si>
    <t>Plantilla de recursos humanos</t>
  </si>
  <si>
    <t>Cantidad de personas capacitadas en habilidades duras</t>
  </si>
  <si>
    <t>Manual de Cargos</t>
  </si>
  <si>
    <t>1-levantamiento de las descripciones de puestos
 2.tener el manual de organización y funciones apropiado
3.hacer levantamiento con la estructura y las áreas creadas
4.revison por el encargado de planificación
5.emviar al MAP
 6.crear resolución 
7.esperar revisión y aprobación por parte del órgano rector</t>
  </si>
  <si>
    <t xml:space="preserve">resolucion del manual de cargos aprovado. </t>
  </si>
  <si>
    <t>Manual de cargos aprobado</t>
  </si>
  <si>
    <t>Que el organo rector no lo apruebe</t>
  </si>
  <si>
    <t>Encusta de clima laboral 2024.</t>
  </si>
  <si>
    <t>1.Enviar comunicación al MAP, con atencion a Hugo Guzman, Director de Evalucion Gestion Institucinal, solictando el acompañamiento en dicho proceso.
2. hacer reunion con el personal para la indicacion del  correcto llenado.
3. enviar listado de asistecia al MAP, fijar dia, 4.enviar link  al personal para el llenado.</t>
  </si>
  <si>
    <t>Encuesta de clima laboral realizada</t>
  </si>
  <si>
    <t>Resultados de encuesta remitido al IIBI , para socialización y  crear plan de acción.</t>
  </si>
  <si>
    <t>Falta de coordinación con el Organo retor</t>
  </si>
  <si>
    <t>Plan de capacitacion</t>
  </si>
  <si>
    <t>1.levantamiento de las necesidades de capacitación y formación del personal, a través del plan de mejora y las evaluaciones del desempeño. 
2.solicitar al INAP el plan de formación que tienen disponibles. 
3.hacer solitud  formal para la elaboración del plan.
4. enviar al INAP nueva vez para asegurarse que las solicitadas estén disponibles para las fechas programadas por la institución.
5. esperar aprobación.</t>
  </si>
  <si>
    <t xml:space="preserve">Cantidad de capacitaciones </t>
  </si>
  <si>
    <t>Cantidad de personas capacitadas</t>
  </si>
  <si>
    <t>Diccionario de Competencias Institucinal elaborado</t>
  </si>
  <si>
    <t>1.Levantamiento de alineado a los requerimientos del organo rector (MAP).
2. levantamiento de la mision, vision y valores de la institucion.
3.decreto que c rea al IIBI.
4. levantameinto de la ley de funcion publica 41-08 y del reglamento 523. con dicho datos crear procedecer a la creacion del mismo.</t>
  </si>
  <si>
    <t>Diccionario general  de competencias estrategicas y comportamientos del IIBI.</t>
  </si>
  <si>
    <t>Diccionario institucional aprobado, empastado y socializado.</t>
  </si>
  <si>
    <t xml:space="preserve">Departamento Juridico </t>
  </si>
  <si>
    <t>Solicitud de contratos elaborados y firmados</t>
  </si>
  <si>
    <t xml:space="preserve">1- Recibimiento de la carta de solicitud para elaboración de contrato. 
2- Revisión de las generales del beneficiario.
3- Elaboración del contrato. 
4- Remisión del contrato al área solicitante a fines de revisión.
5- Aprobación y firma de las partes.
6- Legalización del contrato. 
7- Cargar contratos al Sistema Tre (contratos de servicios)
8. "Entrega de la certificación del finalizado a las áreas correspondientes </t>
  </si>
  <si>
    <t>Cantidad de contratos elaborados y firmados</t>
  </si>
  <si>
    <t>Contratos eleborados</t>
  </si>
  <si>
    <t>Falta de colaboración de las partes</t>
  </si>
  <si>
    <t>Nota de confidencialidad e imparcialidad</t>
  </si>
  <si>
    <t>Recepción  de solicitud de la carta de descargo opor parte del área interesada.
Recepción de la solicitud de la nota de confiddencialidad e imparcialidad</t>
  </si>
  <si>
    <t xml:space="preserve"> Nota de confidencialidad e imparcialidad</t>
  </si>
  <si>
    <t xml:space="preserve">
 Nota de confidencialidad e imparcialidad elaborada</t>
  </si>
  <si>
    <t>Política y procedimientos jurídicos</t>
  </si>
  <si>
    <t>1- Objetivo de Calidad 
2- Revisión por la Dirección.
3- Monitoreo. 
4- Auditoría.
5- Control de Documentos Externos</t>
  </si>
  <si>
    <t>1- Procedimiento 
2- Control de Documento externo</t>
  </si>
  <si>
    <t>Inducción a la informatica general al personal interno</t>
  </si>
  <si>
    <t xml:space="preserve">1.Elaboración del plan de contenido (informaciones generales)
2.Realización de cronograma tentativo de inducciones
3.Remisión de la propuesta a RRHH
4.Implementación e inducciones internas 
</t>
  </si>
  <si>
    <t>Cantidad de persona inducidas</t>
  </si>
  <si>
    <t>Listado de asistencia</t>
  </si>
  <si>
    <t>S</t>
  </si>
  <si>
    <t>Falta de personal en el area TIC</t>
  </si>
  <si>
    <t>Gestión para la habilitación del Data-Center</t>
  </si>
  <si>
    <t>1. Gestionar la adecuacion del espacio
2. Reubicación de los servidores a un lugar dispuesto que cumpla con los requisito de la ISO 27000</t>
  </si>
  <si>
    <t>Data center habilitado y funcionado</t>
  </si>
  <si>
    <t>Reubicación de los servidores en el datacenter</t>
  </si>
  <si>
    <t>1- Que no se asignen los recursos.
2-Que en la reubicacion no se cumpla con los requisitos de la ISO 27000</t>
  </si>
  <si>
    <t>Sistema operativo de los servidores actualizados</t>
  </si>
  <si>
    <t>gestionar compra de servidor</t>
  </si>
  <si>
    <t xml:space="preserve">Servidor actualizado y funcional </t>
  </si>
  <si>
    <t>Información del sistema del servidor</t>
  </si>
  <si>
    <t>Que no se asignan los recursos</t>
  </si>
  <si>
    <t>Plan de mantenimiento y seguridad de equipos computacionales.</t>
  </si>
  <si>
    <t>1. Limpieza y actualización hardware y software.
2. Actualizacion de los sistemas operativos.
3. Unificacion de software implementado.</t>
  </si>
  <si>
    <t xml:space="preserve">Cantidad de mantenimientos realizados </t>
  </si>
  <si>
    <t>No disponibilidad de personal para realizar las labores</t>
  </si>
  <si>
    <t>Gestión para adquisicón e  implementación del muro de contención (inglés firewall)</t>
  </si>
  <si>
    <t>1.	Buscar en el mercado nacional las opciones
2.	Analizar soluciones existentes a nivel de efectividad, compatibilidad y coste. 
3.	Analizar y proponer a la dirección ejecutiva la compra del firewall.</t>
  </si>
  <si>
    <t>Firewall implementado</t>
  </si>
  <si>
    <t xml:space="preserve">Instalación física del firewall en el data-center </t>
  </si>
  <si>
    <t>Plan de fases de remodelación para infraestructura de red (Plan de recableado)</t>
  </si>
  <si>
    <t>1. Identificar mejoras de infraestructura de red.
2. Presentar propuesta de mejoras.
3. Cotizar el costo del servicio
4. Dividir la propuesta en fases.</t>
  </si>
  <si>
    <t>Plan elaborado y aprobado</t>
  </si>
  <si>
    <t>Falta de Recursos</t>
  </si>
  <si>
    <t xml:space="preserve">Gestión para implementación de un LIMS (sistema de gestión de información de laboratorios)  </t>
  </si>
  <si>
    <t>Presentacion de la propuesta a la dirección ejecutiva</t>
  </si>
  <si>
    <t>acceso a la plataforma</t>
  </si>
  <si>
    <t>Estrategia para Impulsar uso del certificado de la firma digital</t>
  </si>
  <si>
    <t xml:space="preserve">1. Identificar los usuarios que no están usando la plataforma.
2. Entrenar al personal que no la esten utilizando nuevamente invitando la Ogtic.
3. Aplicar la política sobre el uso de la firma </t>
  </si>
  <si>
    <t>Estrategia elaborada</t>
  </si>
  <si>
    <t>Camtidad de usuarios con firnagob</t>
  </si>
  <si>
    <t>Cantidad de personas capacitadas en firmagob</t>
  </si>
  <si>
    <t>Aumentar puntuación de la institución en la Iticge</t>
  </si>
  <si>
    <t>1. Analizar renglones con baja puntuación para ver sí y como se pueden mejorar.
2. Contactar la Ogtic en los puntos que presentan dificultad en completarse.
3. Subir evidencia nueva en el portal de la Iticge.</t>
  </si>
  <si>
    <t>Aumento en la puntuación, medición consultando la web de la Iticge finales de cada semestre</t>
  </si>
  <si>
    <t>visitar la plataforma Iticge</t>
  </si>
  <si>
    <t>No disponibilidad de personal para realizar las labores.
Falta de recursos.</t>
  </si>
  <si>
    <t xml:space="preserve">1.	Hacer un levamiento de las analíticas del laboratorio de aguas (precio y servicio)
2.	Llenado de formulario siniestrado por Tesorería
3.	Revisión con las partes involucradas en el proceso
4.	Remisión del formulario a la Tesorería  
5.            Crear acceso a la plataforma de Tesoria con la del IIBI
6.            Colocar el servicio en linea </t>
  </si>
  <si>
    <t>Departamento de Servicios de Apoyo a la Producción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</si>
</sst>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 &quot;[$$-409]* #,##0.00&quot; &quot;;&quot; &quot;[$$-409]* \(#,##0.00\);&quot; &quot;[$$-409]* &quot;-&quot;??&quot; &quot;"/>
  </numFmts>
  <fonts count="32" x14ac:knownFonts="1">
    <font>
      <sz val="11"/>
      <color theme="1"/>
      <name val="Calibri"/>
      <family val="2"/>
      <scheme val="minor"/>
    </font>
    <font>
      <sz val="11"/>
      <color theme="1"/>
      <name val="Calibri"/>
      <family val="2"/>
      <scheme val="minor"/>
    </font>
    <font>
      <sz val="10"/>
      <name val="Arial"/>
      <family val="2"/>
    </font>
    <font>
      <b/>
      <sz val="18"/>
      <color theme="0"/>
      <name val="Times New Roman"/>
      <family val="1"/>
    </font>
    <font>
      <b/>
      <sz val="14"/>
      <color theme="0"/>
      <name val="Times New Roman"/>
      <family val="1"/>
    </font>
    <font>
      <sz val="14"/>
      <color theme="1"/>
      <name val="Times New Roman"/>
      <family val="1"/>
    </font>
    <font>
      <b/>
      <sz val="14"/>
      <color theme="1"/>
      <name val="Times New Roman"/>
      <family val="1"/>
    </font>
    <font>
      <sz val="11"/>
      <color theme="1"/>
      <name val="Times New Roman"/>
      <family val="1"/>
    </font>
    <font>
      <sz val="14"/>
      <name val="Times New Roman"/>
      <family val="1"/>
    </font>
    <font>
      <sz val="14"/>
      <color indexed="8"/>
      <name val="Times New Roman"/>
      <family val="1"/>
    </font>
    <font>
      <sz val="12"/>
      <color theme="1"/>
      <name val="Times New Roman"/>
      <family val="2"/>
    </font>
    <font>
      <sz val="11"/>
      <color rgb="FF000000"/>
      <name val="Calibri"/>
      <family val="2"/>
      <charset val="1"/>
    </font>
    <font>
      <sz val="10"/>
      <name val="Arial"/>
      <family val="2"/>
      <charset val="1"/>
    </font>
    <font>
      <b/>
      <sz val="14"/>
      <name val="Times New Roman"/>
      <family val="1"/>
    </font>
    <font>
      <u/>
      <sz val="11"/>
      <color theme="10"/>
      <name val="Calibri"/>
      <family val="2"/>
      <scheme val="minor"/>
    </font>
    <font>
      <sz val="12"/>
      <color theme="1"/>
      <name val="Times New Roman"/>
      <family val="1"/>
    </font>
    <font>
      <sz val="16"/>
      <color theme="1"/>
      <name val="Times New Roman"/>
      <family val="1"/>
    </font>
    <font>
      <sz val="14"/>
      <color rgb="FF000000"/>
      <name val="Times New Roman"/>
      <family val="1"/>
    </font>
    <font>
      <sz val="12"/>
      <name val="Times New Roman"/>
      <family val="1"/>
    </font>
    <font>
      <sz val="16"/>
      <name val="Times New Roman"/>
      <family val="1"/>
    </font>
    <font>
      <sz val="11"/>
      <color rgb="FF000000"/>
      <name val="Times New Roman"/>
      <family val="1"/>
    </font>
    <font>
      <sz val="11"/>
      <name val="Times New Roman"/>
      <family val="1"/>
    </font>
    <font>
      <b/>
      <sz val="18"/>
      <color theme="1"/>
      <name val="Times New Roman"/>
      <family val="1"/>
    </font>
    <font>
      <sz val="12"/>
      <color rgb="FF000000"/>
      <name val="Times New Roman"/>
      <family val="1"/>
      <charset val="1"/>
    </font>
    <font>
      <sz val="11"/>
      <color rgb="FF000000"/>
      <name val="Times New Roman"/>
      <family val="1"/>
      <charset val="1"/>
    </font>
    <font>
      <sz val="14"/>
      <color rgb="FFFF0000"/>
      <name val="Times New Roman"/>
      <family val="1"/>
    </font>
    <font>
      <b/>
      <sz val="12"/>
      <color theme="1"/>
      <name val="Times New Roman"/>
      <family val="1"/>
    </font>
    <font>
      <b/>
      <sz val="12"/>
      <color theme="0"/>
      <name val="Times New Roman"/>
      <family val="1"/>
    </font>
    <font>
      <b/>
      <sz val="11"/>
      <color theme="1"/>
      <name val="Arial"/>
      <family val="2"/>
    </font>
    <font>
      <sz val="10"/>
      <color indexed="64"/>
      <name val="Arial"/>
      <family val="2"/>
    </font>
    <font>
      <sz val="14"/>
      <color indexed="64"/>
      <name val="Times New Roman"/>
      <family val="1"/>
    </font>
    <font>
      <sz val="12"/>
      <color indexed="64"/>
      <name val="Times New Roman"/>
      <family val="1"/>
    </font>
  </fonts>
  <fills count="9">
    <fill>
      <patternFill patternType="none"/>
    </fill>
    <fill>
      <patternFill patternType="gray125"/>
    </fill>
    <fill>
      <patternFill patternType="solid">
        <fgColor rgb="FFFF66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auto="1"/>
      </patternFill>
    </fill>
    <fill>
      <patternFill patternType="solid">
        <fgColor theme="5" tint="0.79998168889431442"/>
        <bgColor rgb="FFC0C0C0"/>
      </patternFill>
    </fill>
    <fill>
      <patternFill patternType="solid">
        <fgColor indexed="65"/>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1" fillId="0" borderId="0"/>
    <xf numFmtId="0" fontId="12" fillId="0" borderId="0"/>
    <xf numFmtId="0" fontId="10" fillId="0" borderId="0"/>
    <xf numFmtId="9" fontId="1" fillId="0" borderId="0" applyFont="0" applyFill="0" applyBorder="0" applyAlignment="0" applyProtection="0"/>
    <xf numFmtId="0" fontId="14" fillId="0" borderId="0" applyNumberFormat="0" applyFill="0" applyBorder="0" applyAlignment="0" applyProtection="0"/>
    <xf numFmtId="0" fontId="1" fillId="0" borderId="0"/>
    <xf numFmtId="9" fontId="2"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1" fillId="0" borderId="0"/>
    <xf numFmtId="0" fontId="31" fillId="0" borderId="0"/>
    <xf numFmtId="0" fontId="29" fillId="0" borderId="0"/>
    <xf numFmtId="9" fontId="31" fillId="0" borderId="0" applyBorder="0" applyProtection="0"/>
  </cellStyleXfs>
  <cellXfs count="763">
    <xf numFmtId="0" fontId="0" fillId="0" borderId="0" xfId="0"/>
    <xf numFmtId="0" fontId="4" fillId="3" borderId="14"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6" xfId="3" applyFont="1" applyFill="1" applyBorder="1" applyAlignment="1">
      <alignment horizontal="center" vertical="center"/>
    </xf>
    <xf numFmtId="0" fontId="4" fillId="3" borderId="17" xfId="3" applyFont="1" applyFill="1" applyBorder="1" applyAlignment="1">
      <alignment horizontal="center" vertical="center"/>
    </xf>
    <xf numFmtId="0" fontId="5" fillId="0" borderId="18" xfId="3" applyFont="1" applyBorder="1" applyAlignment="1">
      <alignment horizontal="left" vertical="center" wrapText="1"/>
    </xf>
    <xf numFmtId="0" fontId="5" fillId="0" borderId="18" xfId="3" applyFont="1" applyBorder="1" applyAlignment="1">
      <alignment horizontal="center" vertical="center" wrapText="1"/>
    </xf>
    <xf numFmtId="9" fontId="5" fillId="0" borderId="18" xfId="2" applyFont="1" applyBorder="1" applyAlignment="1">
      <alignment horizontal="center" vertical="center" wrapText="1"/>
    </xf>
    <xf numFmtId="44" fontId="5" fillId="0" borderId="18" xfId="1" applyFont="1" applyBorder="1" applyAlignment="1">
      <alignment horizontal="justify" vertical="center" wrapText="1"/>
    </xf>
    <xf numFmtId="0" fontId="5" fillId="0" borderId="19" xfId="3" applyFont="1" applyBorder="1"/>
    <xf numFmtId="0" fontId="5" fillId="4" borderId="20" xfId="3" applyFont="1" applyFill="1" applyBorder="1" applyAlignment="1">
      <alignment horizontal="center" vertical="center"/>
    </xf>
    <xf numFmtId="0" fontId="5" fillId="0" borderId="21" xfId="3" applyFont="1" applyBorder="1"/>
    <xf numFmtId="0" fontId="5" fillId="0" borderId="19" xfId="3" applyFont="1" applyBorder="1" applyAlignment="1">
      <alignment horizontal="center" vertical="center"/>
    </xf>
    <xf numFmtId="0" fontId="5" fillId="0" borderId="20" xfId="3" applyFont="1" applyBorder="1" applyAlignment="1">
      <alignment horizontal="center" vertical="center"/>
    </xf>
    <xf numFmtId="0" fontId="5" fillId="0" borderId="21" xfId="3" applyFont="1" applyBorder="1" applyAlignment="1">
      <alignment horizontal="center" vertical="center"/>
    </xf>
    <xf numFmtId="0" fontId="5" fillId="4" borderId="21" xfId="3" applyFont="1" applyFill="1" applyBorder="1" applyAlignment="1">
      <alignment horizontal="center" vertical="center"/>
    </xf>
    <xf numFmtId="0" fontId="5" fillId="0" borderId="20" xfId="3" applyFont="1" applyBorder="1"/>
    <xf numFmtId="0" fontId="5" fillId="0" borderId="13" xfId="3" applyFont="1" applyBorder="1" applyAlignment="1">
      <alignment horizontal="left" vertical="center" wrapText="1"/>
    </xf>
    <xf numFmtId="0" fontId="5" fillId="4" borderId="19" xfId="3" applyFont="1" applyFill="1" applyBorder="1" applyAlignment="1">
      <alignment horizontal="center" vertical="center"/>
    </xf>
    <xf numFmtId="0" fontId="5" fillId="0" borderId="18" xfId="3" applyFont="1" applyBorder="1" applyAlignment="1">
      <alignment horizontal="center" vertical="center"/>
    </xf>
    <xf numFmtId="0" fontId="5" fillId="0" borderId="18" xfId="3" applyFont="1" applyBorder="1" applyAlignment="1">
      <alignment horizontal="justify" vertical="center" wrapText="1"/>
    </xf>
    <xf numFmtId="0" fontId="5" fillId="0" borderId="1" xfId="3" applyFont="1" applyBorder="1" applyAlignment="1">
      <alignment horizontal="justify" vertical="center" wrapText="1"/>
    </xf>
    <xf numFmtId="0" fontId="5" fillId="0" borderId="2" xfId="3" applyFont="1" applyBorder="1" applyAlignment="1">
      <alignment vertical="center" wrapText="1"/>
    </xf>
    <xf numFmtId="0" fontId="5" fillId="0" borderId="2" xfId="3" applyFont="1" applyBorder="1"/>
    <xf numFmtId="0" fontId="5" fillId="4" borderId="18" xfId="3" applyFont="1" applyFill="1" applyBorder="1" applyAlignment="1">
      <alignment horizontal="center" vertical="center"/>
    </xf>
    <xf numFmtId="0" fontId="5" fillId="0" borderId="3" xfId="3" applyFont="1" applyBorder="1"/>
    <xf numFmtId="0" fontId="5" fillId="0" borderId="13" xfId="3" applyFont="1" applyBorder="1" applyAlignment="1">
      <alignment horizontal="center" vertical="center" wrapText="1"/>
    </xf>
    <xf numFmtId="0" fontId="6" fillId="0" borderId="18" xfId="3" applyFont="1" applyBorder="1" applyAlignment="1">
      <alignment horizontal="center" vertical="center"/>
    </xf>
    <xf numFmtId="9" fontId="5" fillId="0" borderId="18" xfId="2" applyFont="1" applyFill="1" applyBorder="1" applyAlignment="1" applyProtection="1">
      <alignment horizontal="center" vertical="center" wrapText="1"/>
    </xf>
    <xf numFmtId="0" fontId="5" fillId="4" borderId="21" xfId="3" applyFont="1" applyFill="1" applyBorder="1" applyAlignment="1" applyProtection="1">
      <alignment horizontal="center" vertical="center"/>
      <protection locked="0"/>
    </xf>
    <xf numFmtId="0" fontId="5" fillId="0" borderId="20" xfId="3"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9" fontId="5" fillId="0" borderId="18" xfId="2" applyFont="1" applyBorder="1" applyAlignment="1" applyProtection="1">
      <alignment horizontal="center" vertical="center" wrapText="1"/>
    </xf>
    <xf numFmtId="44" fontId="5" fillId="0" borderId="18" xfId="1" applyFont="1" applyBorder="1" applyAlignment="1" applyProtection="1">
      <alignment horizontal="justify" vertical="center" wrapText="1"/>
    </xf>
    <xf numFmtId="0" fontId="5" fillId="0" borderId="18" xfId="3" applyFont="1" applyBorder="1" applyAlignment="1">
      <alignment horizontal="justify" vertical="top" wrapText="1"/>
    </xf>
    <xf numFmtId="9" fontId="5" fillId="0" borderId="18" xfId="3" applyNumberFormat="1" applyFont="1" applyBorder="1" applyAlignment="1">
      <alignment horizontal="center" vertical="center" wrapText="1"/>
    </xf>
    <xf numFmtId="9" fontId="5" fillId="4" borderId="19" xfId="2" applyFont="1" applyFill="1" applyBorder="1" applyAlignment="1" applyProtection="1">
      <alignment horizontal="center" vertical="center"/>
      <protection locked="0"/>
    </xf>
    <xf numFmtId="9" fontId="5" fillId="4" borderId="20" xfId="2" applyFont="1" applyFill="1" applyBorder="1" applyAlignment="1" applyProtection="1">
      <alignment horizontal="center" vertical="center"/>
      <protection locked="0"/>
    </xf>
    <xf numFmtId="9" fontId="5" fillId="4" borderId="21" xfId="2" applyFont="1" applyFill="1" applyBorder="1" applyAlignment="1" applyProtection="1">
      <alignment horizontal="center" vertical="center"/>
      <protection locked="0"/>
    </xf>
    <xf numFmtId="0" fontId="5" fillId="0" borderId="3" xfId="3" applyFont="1" applyBorder="1" applyAlignment="1">
      <alignment horizontal="left" vertical="center" wrapText="1"/>
    </xf>
    <xf numFmtId="0" fontId="5" fillId="0" borderId="7" xfId="3" applyFont="1" applyBorder="1" applyAlignment="1">
      <alignment horizontal="justify" vertical="center" wrapText="1"/>
    </xf>
    <xf numFmtId="0" fontId="5" fillId="0" borderId="13" xfId="3" applyFont="1" applyBorder="1" applyAlignment="1">
      <alignment horizontal="justify" vertical="center" wrapText="1"/>
    </xf>
    <xf numFmtId="0" fontId="5" fillId="0" borderId="8" xfId="3" applyFont="1" applyBorder="1" applyAlignment="1">
      <alignment horizontal="left" vertical="center" wrapText="1"/>
    </xf>
    <xf numFmtId="0" fontId="5" fillId="0" borderId="7" xfId="3" applyFont="1" applyBorder="1" applyAlignment="1">
      <alignment horizontal="center" vertical="center"/>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5" fillId="0" borderId="18" xfId="3" applyFont="1" applyBorder="1" applyAlignment="1">
      <alignment vertical="center" wrapText="1"/>
    </xf>
    <xf numFmtId="0" fontId="7" fillId="0" borderId="2" xfId="3" applyFont="1" applyBorder="1"/>
    <xf numFmtId="9" fontId="5" fillId="4" borderId="19" xfId="2" applyFont="1" applyFill="1" applyBorder="1" applyAlignment="1">
      <alignment horizontal="center" vertical="center"/>
    </xf>
    <xf numFmtId="9" fontId="5" fillId="4" borderId="20" xfId="2" applyFont="1" applyFill="1" applyBorder="1" applyAlignment="1">
      <alignment horizontal="center" vertical="center"/>
    </xf>
    <xf numFmtId="9" fontId="5" fillId="4" borderId="21" xfId="2" applyFont="1" applyFill="1" applyBorder="1" applyAlignment="1">
      <alignment horizontal="center" vertical="center"/>
    </xf>
    <xf numFmtId="0" fontId="5" fillId="0" borderId="20" xfId="3" applyFont="1" applyBorder="1" applyAlignment="1">
      <alignment horizontal="left" vertical="center" wrapText="1"/>
    </xf>
    <xf numFmtId="0" fontId="5" fillId="0" borderId="20" xfId="3" applyFont="1" applyBorder="1" applyAlignment="1">
      <alignment vertical="center" wrapText="1"/>
    </xf>
    <xf numFmtId="0" fontId="5" fillId="0" borderId="18" xfId="2" applyNumberFormat="1" applyFont="1" applyBorder="1" applyAlignment="1">
      <alignment horizontal="center" vertical="center" wrapText="1"/>
    </xf>
    <xf numFmtId="44" fontId="5" fillId="0" borderId="18" xfId="3" applyNumberFormat="1" applyFont="1" applyBorder="1" applyAlignment="1">
      <alignment horizontal="justify" vertical="center" wrapText="1"/>
    </xf>
    <xf numFmtId="0" fontId="5" fillId="5" borderId="19" xfId="2" applyNumberFormat="1" applyFont="1" applyFill="1" applyBorder="1" applyAlignment="1">
      <alignment horizontal="center" vertical="center"/>
    </xf>
    <xf numFmtId="9" fontId="5" fillId="5" borderId="20" xfId="2" applyFont="1" applyFill="1" applyBorder="1" applyAlignment="1">
      <alignment horizontal="center" vertical="center"/>
    </xf>
    <xf numFmtId="9" fontId="5" fillId="5" borderId="21" xfId="2" applyFont="1" applyFill="1" applyBorder="1" applyAlignment="1">
      <alignment horizontal="center" vertical="center"/>
    </xf>
    <xf numFmtId="9" fontId="5" fillId="5" borderId="19" xfId="2" applyFont="1" applyFill="1" applyBorder="1" applyAlignment="1">
      <alignment horizontal="center" vertical="center"/>
    </xf>
    <xf numFmtId="0" fontId="5" fillId="4" borderId="21" xfId="2" applyNumberFormat="1" applyFont="1" applyFill="1" applyBorder="1" applyAlignment="1">
      <alignment horizontal="center" vertical="center"/>
    </xf>
    <xf numFmtId="9" fontId="5" fillId="0" borderId="19" xfId="3" applyNumberFormat="1" applyFont="1" applyBorder="1" applyAlignment="1">
      <alignment horizontal="center" vertical="center"/>
    </xf>
    <xf numFmtId="9" fontId="8" fillId="4" borderId="21" xfId="2" applyFont="1" applyFill="1" applyBorder="1" applyAlignment="1">
      <alignment horizontal="center" vertical="center"/>
    </xf>
    <xf numFmtId="0" fontId="8" fillId="0" borderId="0" xfId="3" applyFont="1"/>
    <xf numFmtId="0" fontId="5" fillId="5" borderId="20" xfId="3" applyFont="1" applyFill="1" applyBorder="1" applyAlignment="1">
      <alignment horizontal="center" vertical="center"/>
    </xf>
    <xf numFmtId="0" fontId="5" fillId="0" borderId="23" xfId="3" applyFont="1" applyBorder="1" applyAlignment="1">
      <alignment horizontal="left" vertical="center" wrapText="1"/>
    </xf>
    <xf numFmtId="0" fontId="5" fillId="0" borderId="13" xfId="3" applyFont="1" applyBorder="1" applyAlignment="1">
      <alignment horizontal="center" vertical="center"/>
    </xf>
    <xf numFmtId="49" fontId="9" fillId="6" borderId="24" xfId="0" applyNumberFormat="1" applyFont="1" applyFill="1" applyBorder="1" applyAlignment="1">
      <alignment horizontal="justify" vertical="center" wrapText="1"/>
    </xf>
    <xf numFmtId="49" fontId="9" fillId="6" borderId="24" xfId="0" applyNumberFormat="1" applyFont="1" applyFill="1" applyBorder="1" applyAlignment="1">
      <alignment vertical="center" wrapText="1"/>
    </xf>
    <xf numFmtId="0" fontId="9" fillId="6" borderId="24" xfId="0" applyFont="1" applyFill="1" applyBorder="1" applyAlignment="1">
      <alignment horizontal="center" vertical="center" wrapText="1"/>
    </xf>
    <xf numFmtId="9" fontId="9" fillId="6" borderId="24" xfId="0" applyNumberFormat="1" applyFont="1" applyFill="1" applyBorder="1" applyAlignment="1">
      <alignment horizontal="center" vertical="center" wrapText="1"/>
    </xf>
    <xf numFmtId="164" fontId="9" fillId="6" borderId="24" xfId="0" applyNumberFormat="1" applyFont="1" applyFill="1" applyBorder="1" applyAlignment="1">
      <alignment horizontal="justify" vertical="center" wrapText="1"/>
    </xf>
    <xf numFmtId="49" fontId="9" fillId="6" borderId="25" xfId="0" applyNumberFormat="1" applyFont="1" applyFill="1" applyBorder="1" applyAlignment="1">
      <alignment vertical="center" wrapText="1"/>
    </xf>
    <xf numFmtId="49" fontId="9" fillId="6" borderId="26" xfId="0" applyNumberFormat="1" applyFont="1" applyFill="1" applyBorder="1" applyAlignment="1">
      <alignment horizontal="justify" vertical="center" wrapText="1"/>
    </xf>
    <xf numFmtId="49" fontId="9" fillId="6" borderId="26" xfId="0" applyNumberFormat="1" applyFont="1" applyFill="1" applyBorder="1" applyAlignment="1">
      <alignment vertical="center" wrapText="1"/>
    </xf>
    <xf numFmtId="49" fontId="9" fillId="6" borderId="24" xfId="0" applyNumberFormat="1" applyFont="1" applyFill="1" applyBorder="1" applyAlignment="1">
      <alignment horizontal="left" vertical="center" wrapText="1"/>
    </xf>
    <xf numFmtId="49" fontId="9" fillId="6" borderId="25" xfId="0" applyNumberFormat="1" applyFont="1" applyFill="1" applyBorder="1" applyAlignment="1">
      <alignment horizontal="justify" vertical="center" wrapText="1"/>
    </xf>
    <xf numFmtId="0" fontId="5" fillId="0" borderId="21" xfId="2" applyNumberFormat="1" applyFont="1" applyBorder="1" applyAlignment="1">
      <alignment horizontal="center" vertical="center"/>
    </xf>
    <xf numFmtId="49" fontId="9" fillId="6" borderId="26" xfId="0" applyNumberFormat="1" applyFont="1" applyFill="1" applyBorder="1" applyAlignment="1">
      <alignment horizontal="left" vertical="center" wrapText="1"/>
    </xf>
    <xf numFmtId="44" fontId="9" fillId="6" borderId="26" xfId="1" applyFont="1" applyFill="1" applyBorder="1" applyAlignment="1">
      <alignment horizontal="justify" vertical="center" wrapText="1"/>
    </xf>
    <xf numFmtId="49" fontId="9" fillId="6" borderId="27" xfId="0" applyNumberFormat="1" applyFont="1" applyFill="1" applyBorder="1" applyAlignment="1">
      <alignment horizontal="justify" vertical="center" wrapText="1"/>
    </xf>
    <xf numFmtId="0" fontId="5" fillId="0" borderId="28" xfId="3" applyFont="1" applyBorder="1" applyAlignment="1">
      <alignment horizontal="center" vertical="center"/>
    </xf>
    <xf numFmtId="0" fontId="5" fillId="0" borderId="29" xfId="3" applyFont="1" applyBorder="1" applyAlignment="1">
      <alignment horizontal="center" vertical="center"/>
    </xf>
    <xf numFmtId="0" fontId="5" fillId="4" borderId="30" xfId="3" applyFont="1" applyFill="1" applyBorder="1" applyAlignment="1">
      <alignment horizontal="center" vertical="center"/>
    </xf>
    <xf numFmtId="0" fontId="5" fillId="0" borderId="30" xfId="3" applyFont="1" applyBorder="1" applyAlignment="1">
      <alignment horizontal="center" vertical="center"/>
    </xf>
    <xf numFmtId="49" fontId="9" fillId="6" borderId="31" xfId="0" applyNumberFormat="1" applyFont="1" applyFill="1" applyBorder="1" applyAlignment="1">
      <alignment horizontal="justify" vertical="center" wrapText="1"/>
    </xf>
    <xf numFmtId="44" fontId="5" fillId="0" borderId="7" xfId="1" applyFont="1" applyBorder="1" applyAlignment="1">
      <alignment horizontal="justify" vertical="center" wrapText="1"/>
    </xf>
    <xf numFmtId="0" fontId="5" fillId="4" borderId="28" xfId="3" applyFont="1" applyFill="1" applyBorder="1" applyAlignment="1">
      <alignment horizontal="center" vertical="center"/>
    </xf>
    <xf numFmtId="0" fontId="5" fillId="4" borderId="29" xfId="3" applyFont="1" applyFill="1" applyBorder="1" applyAlignment="1">
      <alignment horizontal="center" vertical="center"/>
    </xf>
    <xf numFmtId="0" fontId="5" fillId="0" borderId="19" xfId="3" applyFont="1" applyBorder="1" applyAlignment="1">
      <alignment horizontal="center"/>
    </xf>
    <xf numFmtId="0" fontId="5" fillId="0" borderId="20" xfId="3" applyFont="1" applyBorder="1" applyAlignment="1">
      <alignment horizontal="justify" vertical="center" wrapText="1"/>
    </xf>
    <xf numFmtId="0" fontId="5" fillId="0" borderId="20" xfId="3" applyFont="1" applyBorder="1" applyAlignment="1">
      <alignment vertical="top" wrapText="1"/>
    </xf>
    <xf numFmtId="0" fontId="5" fillId="0" borderId="20" xfId="3" applyFont="1" applyBorder="1" applyAlignment="1">
      <alignment horizontal="justify" vertical="center"/>
    </xf>
    <xf numFmtId="44" fontId="5" fillId="0" borderId="20" xfId="1" applyFont="1" applyBorder="1"/>
    <xf numFmtId="49" fontId="9" fillId="6" borderId="32" xfId="0" applyNumberFormat="1" applyFont="1" applyFill="1" applyBorder="1" applyAlignment="1">
      <alignment horizontal="justify" vertical="center" wrapText="1"/>
    </xf>
    <xf numFmtId="0" fontId="5" fillId="0" borderId="33" xfId="3" applyFont="1" applyBorder="1" applyAlignment="1" applyProtection="1">
      <alignment horizontal="justify" vertical="center" wrapText="1"/>
      <protection locked="0"/>
    </xf>
    <xf numFmtId="0" fontId="5" fillId="0" borderId="33" xfId="3" applyFont="1" applyBorder="1" applyAlignment="1">
      <alignment horizontal="justify" vertical="center" wrapText="1"/>
    </xf>
    <xf numFmtId="0" fontId="5" fillId="0" borderId="33" xfId="3" applyFont="1" applyBorder="1" applyAlignment="1">
      <alignment horizontal="left" vertical="top" wrapText="1"/>
    </xf>
    <xf numFmtId="0" fontId="5" fillId="0" borderId="33" xfId="3" applyFont="1" applyBorder="1" applyAlignment="1">
      <alignment horizontal="center" vertical="center" wrapText="1"/>
    </xf>
    <xf numFmtId="0" fontId="5" fillId="0" borderId="34" xfId="3" applyFont="1" applyBorder="1" applyAlignment="1" applyProtection="1">
      <alignment horizontal="justify" vertical="center" wrapText="1"/>
      <protection locked="0"/>
    </xf>
    <xf numFmtId="0" fontId="6" fillId="0" borderId="35" xfId="3" applyFont="1" applyBorder="1" applyAlignment="1">
      <alignment horizontal="center" vertical="center"/>
    </xf>
    <xf numFmtId="0" fontId="6" fillId="0" borderId="36" xfId="3" applyFont="1" applyBorder="1" applyAlignment="1">
      <alignment horizontal="center" vertical="center"/>
    </xf>
    <xf numFmtId="0" fontId="5" fillId="4" borderId="37" xfId="3" applyFont="1" applyFill="1" applyBorder="1" applyAlignment="1" applyProtection="1">
      <alignment horizontal="center" vertical="center"/>
      <protection locked="0"/>
    </xf>
    <xf numFmtId="0" fontId="6" fillId="0" borderId="38" xfId="3" applyFont="1" applyBorder="1" applyAlignment="1">
      <alignment horizontal="center" vertical="center"/>
    </xf>
    <xf numFmtId="0" fontId="5" fillId="0" borderId="18" xfId="3" applyFont="1" applyBorder="1" applyAlignment="1" applyProtection="1">
      <alignment horizontal="justify" vertical="center" wrapText="1"/>
      <protection locked="0"/>
    </xf>
    <xf numFmtId="0" fontId="5" fillId="0" borderId="1" xfId="3" applyFont="1" applyBorder="1" applyAlignment="1" applyProtection="1">
      <alignment horizontal="justify" vertical="center" wrapText="1"/>
      <protection locked="0"/>
    </xf>
    <xf numFmtId="0" fontId="6" fillId="0" borderId="41" xfId="3" applyFont="1" applyBorder="1" applyAlignment="1">
      <alignment horizontal="center" vertical="center"/>
    </xf>
    <xf numFmtId="0" fontId="5" fillId="0" borderId="18" xfId="3" applyFont="1" applyBorder="1" applyAlignment="1" applyProtection="1">
      <alignment horizontal="left" vertical="center" wrapText="1"/>
      <protection locked="0"/>
    </xf>
    <xf numFmtId="0" fontId="5" fillId="0" borderId="3" xfId="3" applyFont="1" applyBorder="1" applyAlignment="1" applyProtection="1">
      <alignment horizontal="left" vertical="center" wrapText="1"/>
      <protection locked="0"/>
    </xf>
    <xf numFmtId="0" fontId="5" fillId="0" borderId="13" xfId="3" applyFont="1" applyBorder="1" applyAlignment="1" applyProtection="1">
      <alignment horizontal="left" vertical="center" wrapText="1"/>
      <protection locked="0"/>
    </xf>
    <xf numFmtId="0" fontId="5" fillId="0" borderId="13" xfId="3" applyFont="1" applyBorder="1" applyAlignment="1" applyProtection="1">
      <alignment horizontal="center" vertical="center" wrapText="1"/>
      <protection locked="0"/>
    </xf>
    <xf numFmtId="0" fontId="5" fillId="0" borderId="13" xfId="3" applyFont="1" applyBorder="1" applyAlignment="1" applyProtection="1">
      <alignment vertical="center" wrapText="1"/>
      <protection locked="0"/>
    </xf>
    <xf numFmtId="0" fontId="5" fillId="0" borderId="10" xfId="3" applyFont="1" applyBorder="1" applyAlignment="1">
      <alignment horizontal="justify" vertical="center" wrapText="1"/>
    </xf>
    <xf numFmtId="0" fontId="6" fillId="0" borderId="37" xfId="3" applyFont="1" applyBorder="1" applyAlignment="1">
      <alignment horizontal="center" vertical="center"/>
    </xf>
    <xf numFmtId="0" fontId="5" fillId="4" borderId="35" xfId="3" applyFont="1" applyFill="1" applyBorder="1" applyAlignment="1" applyProtection="1">
      <alignment horizontal="center" vertical="center"/>
      <protection locked="0"/>
    </xf>
    <xf numFmtId="0" fontId="5" fillId="4" borderId="38" xfId="3" applyFont="1" applyFill="1" applyBorder="1" applyAlignment="1" applyProtection="1">
      <alignment horizontal="center" vertical="center"/>
      <protection locked="0"/>
    </xf>
    <xf numFmtId="0" fontId="5" fillId="4" borderId="20" xfId="3" applyFont="1" applyFill="1" applyBorder="1" applyAlignment="1" applyProtection="1">
      <alignment horizontal="center" vertical="center"/>
      <protection locked="0"/>
    </xf>
    <xf numFmtId="9" fontId="5" fillId="4" borderId="21" xfId="3" applyNumberFormat="1" applyFont="1" applyFill="1" applyBorder="1" applyAlignment="1" applyProtection="1">
      <alignment horizontal="center" vertical="center"/>
      <protection locked="0"/>
    </xf>
    <xf numFmtId="0" fontId="7" fillId="0" borderId="20" xfId="3" applyFont="1" applyBorder="1" applyProtection="1">
      <protection locked="0"/>
    </xf>
    <xf numFmtId="0" fontId="7" fillId="0" borderId="21" xfId="3" applyFont="1" applyBorder="1" applyProtection="1">
      <protection locked="0"/>
    </xf>
    <xf numFmtId="0" fontId="5" fillId="0" borderId="43" xfId="3" applyFont="1" applyBorder="1" applyAlignment="1" applyProtection="1">
      <alignment horizontal="center" vertical="center"/>
      <protection locked="0"/>
    </xf>
    <xf numFmtId="0" fontId="5" fillId="0" borderId="44" xfId="3" applyFont="1" applyBorder="1" applyAlignment="1" applyProtection="1">
      <alignment horizontal="center" vertical="center"/>
      <protection locked="0"/>
    </xf>
    <xf numFmtId="0" fontId="8" fillId="0" borderId="20" xfId="3" applyFont="1" applyBorder="1"/>
    <xf numFmtId="0" fontId="8" fillId="0" borderId="21" xfId="3" applyFont="1" applyBorder="1"/>
    <xf numFmtId="0" fontId="8" fillId="0" borderId="18" xfId="3" applyFont="1" applyBorder="1" applyAlignment="1">
      <alignment horizontal="center" vertical="center"/>
    </xf>
    <xf numFmtId="0" fontId="5" fillId="0" borderId="51" xfId="3" applyFont="1" applyBorder="1" applyAlignment="1">
      <alignment horizontal="center" vertical="center" wrapText="1"/>
    </xf>
    <xf numFmtId="0" fontId="8" fillId="0" borderId="18" xfId="3" applyFont="1" applyBorder="1" applyAlignment="1">
      <alignment vertical="center"/>
    </xf>
    <xf numFmtId="0" fontId="8" fillId="0" borderId="18" xfId="3" applyFont="1" applyBorder="1" applyAlignment="1">
      <alignment horizontal="justify" vertical="center" wrapText="1"/>
    </xf>
    <xf numFmtId="0" fontId="8" fillId="0" borderId="18" xfId="3" applyFont="1" applyBorder="1" applyAlignment="1">
      <alignment horizontal="justify" vertical="center"/>
    </xf>
    <xf numFmtId="0" fontId="5" fillId="0" borderId="18" xfId="3" applyFont="1" applyBorder="1" applyAlignment="1">
      <alignment horizontal="justify" wrapText="1"/>
    </xf>
    <xf numFmtId="0" fontId="5" fillId="0" borderId="51" xfId="3" applyFont="1" applyBorder="1" applyAlignment="1">
      <alignment horizontal="justify" vertical="center" wrapText="1"/>
    </xf>
    <xf numFmtId="0" fontId="5" fillId="0" borderId="53" xfId="3" applyFont="1" applyBorder="1" applyAlignment="1">
      <alignment horizontal="justify" vertical="center" wrapText="1"/>
    </xf>
    <xf numFmtId="0" fontId="8" fillId="0" borderId="18" xfId="3" applyFont="1" applyBorder="1" applyAlignment="1">
      <alignment horizontal="justify" wrapText="1"/>
    </xf>
    <xf numFmtId="0" fontId="5" fillId="0" borderId="18" xfId="12" applyNumberFormat="1" applyFont="1" applyBorder="1" applyAlignment="1" applyProtection="1">
      <alignment horizontal="center" vertical="center" wrapText="1"/>
    </xf>
    <xf numFmtId="0" fontId="8" fillId="0" borderId="53" xfId="3" applyFont="1" applyBorder="1" applyAlignment="1">
      <alignment horizontal="center" vertical="center"/>
    </xf>
    <xf numFmtId="9" fontId="5" fillId="0" borderId="18" xfId="12" applyFont="1" applyBorder="1" applyAlignment="1" applyProtection="1">
      <alignment horizontal="center" vertical="center" wrapText="1"/>
    </xf>
    <xf numFmtId="9" fontId="5" fillId="0" borderId="51" xfId="12" applyFont="1" applyBorder="1" applyAlignment="1" applyProtection="1">
      <alignment horizontal="center" vertical="center" wrapText="1"/>
    </xf>
    <xf numFmtId="9" fontId="8" fillId="0" borderId="53" xfId="12" applyFont="1" applyBorder="1" applyAlignment="1">
      <alignment horizontal="center" vertical="center"/>
    </xf>
    <xf numFmtId="9" fontId="8" fillId="0" borderId="18" xfId="12" applyFont="1" applyBorder="1" applyAlignment="1">
      <alignment horizontal="center" vertical="center"/>
    </xf>
    <xf numFmtId="0" fontId="8" fillId="0" borderId="53" xfId="3" applyFont="1" applyBorder="1" applyAlignment="1">
      <alignment vertical="center"/>
    </xf>
    <xf numFmtId="44" fontId="5" fillId="0" borderId="18" xfId="11" applyFont="1" applyBorder="1" applyAlignment="1" applyProtection="1">
      <alignment horizontal="left" vertical="center" wrapText="1"/>
    </xf>
    <xf numFmtId="44" fontId="5" fillId="0" borderId="18" xfId="11" applyFont="1" applyBorder="1" applyAlignment="1" applyProtection="1">
      <alignment horizontal="justify" vertical="center" wrapText="1"/>
    </xf>
    <xf numFmtId="44" fontId="5" fillId="0" borderId="51" xfId="11" applyFont="1" applyBorder="1" applyAlignment="1" applyProtection="1">
      <alignment horizontal="justify" vertical="center" wrapText="1"/>
    </xf>
    <xf numFmtId="44" fontId="5" fillId="0" borderId="53" xfId="11" applyFont="1" applyBorder="1" applyAlignment="1" applyProtection="1">
      <alignment horizontal="justify" vertical="center" wrapText="1"/>
    </xf>
    <xf numFmtId="0" fontId="5" fillId="4" borderId="19" xfId="3" applyFont="1" applyFill="1" applyBorder="1" applyAlignment="1" applyProtection="1">
      <alignment horizontal="center" vertical="center"/>
      <protection locked="0"/>
    </xf>
    <xf numFmtId="0" fontId="7" fillId="0" borderId="21" xfId="3" applyFont="1" applyBorder="1" applyAlignment="1" applyProtection="1">
      <alignment vertical="center"/>
      <protection locked="0"/>
    </xf>
    <xf numFmtId="0" fontId="5" fillId="0" borderId="40" xfId="3" applyFont="1" applyBorder="1" applyAlignment="1" applyProtection="1">
      <alignment horizontal="center" vertical="center"/>
      <protection locked="0"/>
    </xf>
    <xf numFmtId="0" fontId="5" fillId="4" borderId="44" xfId="3" applyFont="1" applyFill="1" applyBorder="1" applyAlignment="1" applyProtection="1">
      <alignment horizontal="center" vertical="center"/>
      <protection locked="0"/>
    </xf>
    <xf numFmtId="0" fontId="8" fillId="0" borderId="19" xfId="3" applyFont="1" applyBorder="1"/>
    <xf numFmtId="0" fontId="8" fillId="4" borderId="56" xfId="3" applyFont="1" applyFill="1" applyBorder="1" applyAlignment="1">
      <alignment horizontal="center" vertical="center"/>
    </xf>
    <xf numFmtId="0" fontId="8" fillId="4" borderId="49" xfId="3" applyFont="1" applyFill="1" applyBorder="1" applyAlignment="1">
      <alignment horizontal="center" vertical="center"/>
    </xf>
    <xf numFmtId="0" fontId="8" fillId="4" borderId="50" xfId="3" applyFont="1" applyFill="1" applyBorder="1" applyAlignment="1">
      <alignment horizontal="center" vertical="center"/>
    </xf>
    <xf numFmtId="0" fontId="8" fillId="4" borderId="21" xfId="3" applyFont="1" applyFill="1" applyBorder="1" applyAlignment="1">
      <alignment horizontal="center" vertical="center"/>
    </xf>
    <xf numFmtId="0" fontId="6" fillId="0" borderId="33" xfId="3" applyFont="1" applyBorder="1" applyAlignment="1">
      <alignment horizontal="center" vertical="center"/>
    </xf>
    <xf numFmtId="44" fontId="5" fillId="0" borderId="33" xfId="11" applyFont="1" applyBorder="1" applyAlignment="1" applyProtection="1">
      <alignment horizontal="center" vertical="center" wrapText="1"/>
    </xf>
    <xf numFmtId="0" fontId="5" fillId="4" borderId="54" xfId="3" applyFont="1" applyFill="1" applyBorder="1" applyAlignment="1" applyProtection="1">
      <alignment horizontal="center" vertical="center"/>
      <protection locked="0"/>
    </xf>
    <xf numFmtId="0" fontId="5" fillId="4" borderId="45" xfId="3" applyFont="1" applyFill="1" applyBorder="1" applyAlignment="1" applyProtection="1">
      <alignment horizontal="center" vertical="center"/>
      <protection locked="0"/>
    </xf>
    <xf numFmtId="0" fontId="6" fillId="0" borderId="8" xfId="3" applyFont="1" applyBorder="1" applyAlignment="1">
      <alignment horizontal="center" vertical="center"/>
    </xf>
    <xf numFmtId="0" fontId="8" fillId="0" borderId="19" xfId="3" applyFont="1" applyBorder="1" applyAlignment="1">
      <alignment horizontal="left" vertical="top" wrapText="1"/>
    </xf>
    <xf numFmtId="0" fontId="5" fillId="0" borderId="3" xfId="3" applyFont="1" applyBorder="1" applyAlignment="1">
      <alignment horizontal="left" vertical="top" wrapText="1"/>
    </xf>
    <xf numFmtId="9" fontId="5" fillId="4" borderId="54" xfId="3" applyNumberFormat="1" applyFont="1" applyFill="1" applyBorder="1" applyAlignment="1" applyProtection="1">
      <alignment horizontal="center" vertical="center"/>
      <protection locked="0"/>
    </xf>
    <xf numFmtId="9" fontId="5" fillId="4" borderId="45" xfId="3" applyNumberFormat="1" applyFont="1" applyFill="1" applyBorder="1" applyAlignment="1" applyProtection="1">
      <alignment horizontal="center" vertical="center"/>
      <protection locked="0"/>
    </xf>
    <xf numFmtId="0" fontId="8" fillId="0" borderId="1" xfId="3" applyFont="1" applyBorder="1" applyAlignment="1">
      <alignment horizontal="left" vertical="center" wrapText="1"/>
    </xf>
    <xf numFmtId="0" fontId="8" fillId="0" borderId="10" xfId="3" applyFont="1" applyBorder="1" applyAlignment="1">
      <alignment horizontal="left" vertical="center" wrapText="1"/>
    </xf>
    <xf numFmtId="0" fontId="8" fillId="0" borderId="33" xfId="3" applyFont="1" applyBorder="1" applyAlignment="1">
      <alignment horizontal="left" vertical="center" wrapText="1"/>
    </xf>
    <xf numFmtId="0" fontId="5" fillId="0" borderId="59" xfId="3" applyFont="1" applyBorder="1" applyAlignment="1">
      <alignment horizontal="left" vertical="center" wrapText="1"/>
    </xf>
    <xf numFmtId="0" fontId="5" fillId="0" borderId="13" xfId="3" applyFont="1" applyBorder="1" applyAlignment="1">
      <alignment vertical="center" wrapText="1"/>
    </xf>
    <xf numFmtId="9" fontId="5" fillId="0" borderId="13" xfId="3" applyNumberFormat="1" applyFont="1" applyBorder="1" applyAlignment="1">
      <alignment horizontal="center" vertical="center" wrapText="1"/>
    </xf>
    <xf numFmtId="9" fontId="5" fillId="0" borderId="13" xfId="12" applyFont="1" applyBorder="1" applyAlignment="1" applyProtection="1">
      <alignment horizontal="center" vertical="center" wrapText="1"/>
    </xf>
    <xf numFmtId="0" fontId="5" fillId="0" borderId="3" xfId="3" applyFont="1" applyBorder="1" applyAlignment="1">
      <alignment horizontal="left" wrapText="1"/>
    </xf>
    <xf numFmtId="0" fontId="5" fillId="0" borderId="3" xfId="3" applyFont="1" applyBorder="1" applyAlignment="1">
      <alignment horizontal="center" vertical="center" wrapText="1"/>
    </xf>
    <xf numFmtId="0" fontId="5" fillId="0" borderId="54" xfId="3" applyFont="1" applyBorder="1" applyAlignment="1" applyProtection="1">
      <alignment horizontal="center" vertical="center"/>
      <protection locked="0"/>
    </xf>
    <xf numFmtId="0" fontId="5" fillId="0" borderId="45" xfId="3" applyFont="1" applyBorder="1" applyAlignment="1" applyProtection="1">
      <alignment horizontal="center" vertical="center"/>
      <protection locked="0"/>
    </xf>
    <xf numFmtId="0" fontId="15" fillId="0" borderId="45" xfId="0" applyFont="1" applyBorder="1" applyAlignment="1" applyProtection="1">
      <alignment horizontal="center"/>
      <protection locked="0"/>
    </xf>
    <xf numFmtId="0" fontId="6" fillId="0" borderId="1" xfId="3" applyFont="1" applyBorder="1" applyAlignment="1">
      <alignment horizontal="center" vertical="center"/>
    </xf>
    <xf numFmtId="0" fontId="5" fillId="0" borderId="49" xfId="3" applyFont="1" applyBorder="1" applyAlignment="1" applyProtection="1">
      <alignment horizontal="center" vertical="center"/>
      <protection locked="0"/>
    </xf>
    <xf numFmtId="0" fontId="5" fillId="4" borderId="49" xfId="3" applyFont="1" applyFill="1" applyBorder="1" applyAlignment="1" applyProtection="1">
      <alignment horizontal="center" vertical="center"/>
      <protection locked="0"/>
    </xf>
    <xf numFmtId="9" fontId="5" fillId="4" borderId="19" xfId="3" applyNumberFormat="1" applyFont="1" applyFill="1" applyBorder="1" applyAlignment="1" applyProtection="1">
      <alignment horizontal="center" vertical="center"/>
      <protection locked="0"/>
    </xf>
    <xf numFmtId="0" fontId="8" fillId="0" borderId="18" xfId="3" applyFont="1" applyBorder="1" applyAlignment="1">
      <alignment horizontal="left" vertical="center" wrapText="1"/>
    </xf>
    <xf numFmtId="0" fontId="5" fillId="0" borderId="12" xfId="3" applyFont="1" applyBorder="1" applyAlignment="1">
      <alignment horizontal="left" vertical="center" wrapText="1"/>
    </xf>
    <xf numFmtId="0" fontId="5" fillId="0" borderId="21" xfId="12" applyNumberFormat="1" applyFont="1" applyFill="1" applyBorder="1" applyAlignment="1" applyProtection="1">
      <alignment horizontal="center" vertical="center"/>
      <protection locked="0"/>
    </xf>
    <xf numFmtId="9" fontId="5" fillId="5" borderId="41" xfId="12" applyFont="1" applyFill="1" applyBorder="1" applyAlignment="1" applyProtection="1">
      <alignment horizontal="center" vertical="center"/>
      <protection locked="0"/>
    </xf>
    <xf numFmtId="0" fontId="5" fillId="4" borderId="21" xfId="12" applyNumberFormat="1" applyFont="1" applyFill="1" applyBorder="1" applyAlignment="1" applyProtection="1">
      <alignment horizontal="center" vertical="center"/>
      <protection locked="0"/>
    </xf>
    <xf numFmtId="0" fontId="6" fillId="0" borderId="13" xfId="3" applyFont="1" applyBorder="1" applyAlignment="1">
      <alignment horizontal="center" vertical="center"/>
    </xf>
    <xf numFmtId="0" fontId="5" fillId="0" borderId="12" xfId="3" applyFont="1" applyBorder="1" applyAlignment="1">
      <alignment horizontal="left" vertical="top" wrapText="1"/>
    </xf>
    <xf numFmtId="0" fontId="15" fillId="4" borderId="35" xfId="0" applyFont="1" applyFill="1" applyBorder="1" applyAlignment="1" applyProtection="1">
      <alignment horizontal="center" vertical="center"/>
      <protection locked="0"/>
    </xf>
    <xf numFmtId="0" fontId="5" fillId="0" borderId="36" xfId="3" applyFont="1" applyBorder="1" applyAlignment="1" applyProtection="1">
      <alignment horizontal="center" vertical="center"/>
      <protection locked="0"/>
    </xf>
    <xf numFmtId="0" fontId="15" fillId="0" borderId="61" xfId="0" applyFont="1" applyBorder="1" applyAlignment="1" applyProtection="1">
      <alignment horizontal="center"/>
      <protection locked="0"/>
    </xf>
    <xf numFmtId="0" fontId="5" fillId="5" borderId="35" xfId="3" applyFont="1" applyFill="1" applyBorder="1" applyAlignment="1" applyProtection="1">
      <alignment horizontal="center" vertical="center"/>
      <protection locked="0"/>
    </xf>
    <xf numFmtId="0" fontId="5" fillId="5" borderId="36" xfId="3" applyFont="1" applyFill="1" applyBorder="1" applyAlignment="1" applyProtection="1">
      <alignment horizontal="center" vertical="center"/>
      <protection locked="0"/>
    </xf>
    <xf numFmtId="0" fontId="15" fillId="4" borderId="37" xfId="0" applyFont="1" applyFill="1" applyBorder="1" applyAlignment="1" applyProtection="1">
      <alignment horizontal="center" vertical="center"/>
      <protection locked="0"/>
    </xf>
    <xf numFmtId="0" fontId="5" fillId="5" borderId="38" xfId="3" applyFont="1" applyFill="1" applyBorder="1" applyAlignment="1" applyProtection="1">
      <alignment horizontal="center" vertical="center"/>
      <protection locked="0"/>
    </xf>
    <xf numFmtId="0" fontId="15" fillId="0" borderId="37" xfId="0" applyFont="1" applyBorder="1" applyAlignment="1" applyProtection="1">
      <alignment horizontal="center"/>
      <protection locked="0"/>
    </xf>
    <xf numFmtId="0" fontId="16" fillId="0" borderId="18" xfId="3" applyFont="1" applyBorder="1" applyAlignment="1">
      <alignment horizontal="left" vertical="center" wrapText="1"/>
    </xf>
    <xf numFmtId="0" fontId="16" fillId="0" borderId="18" xfId="3" applyFont="1" applyBorder="1" applyAlignment="1">
      <alignment horizontal="center" vertical="center" wrapText="1"/>
    </xf>
    <xf numFmtId="9" fontId="16" fillId="0" borderId="18" xfId="12" applyFont="1" applyBorder="1" applyAlignment="1" applyProtection="1">
      <alignment horizontal="center" vertical="center" wrapText="1"/>
    </xf>
    <xf numFmtId="0" fontId="5" fillId="4" borderId="40" xfId="3" applyFont="1" applyFill="1" applyBorder="1" applyAlignment="1" applyProtection="1">
      <alignment horizontal="center" vertical="center"/>
      <protection locked="0"/>
    </xf>
    <xf numFmtId="0" fontId="5" fillId="4" borderId="43" xfId="3" applyFont="1" applyFill="1" applyBorder="1" applyAlignment="1" applyProtection="1">
      <alignment horizontal="center" vertical="center"/>
      <protection locked="0"/>
    </xf>
    <xf numFmtId="0" fontId="5" fillId="4" borderId="55" xfId="3" applyFont="1" applyFill="1" applyBorder="1" applyAlignment="1" applyProtection="1">
      <alignment horizontal="center" vertical="center"/>
      <protection locked="0"/>
    </xf>
    <xf numFmtId="0" fontId="16" fillId="0" borderId="18" xfId="12" applyNumberFormat="1" applyFont="1" applyBorder="1" applyAlignment="1" applyProtection="1">
      <alignment horizontal="center" vertical="center" wrapText="1"/>
    </xf>
    <xf numFmtId="9" fontId="5" fillId="4" borderId="54" xfId="12" applyFont="1" applyFill="1" applyBorder="1" applyAlignment="1" applyProtection="1">
      <alignment horizontal="center" vertical="center"/>
      <protection locked="0"/>
    </xf>
    <xf numFmtId="9" fontId="5" fillId="4" borderId="45" xfId="12" applyFont="1" applyFill="1" applyBorder="1" applyAlignment="1" applyProtection="1">
      <alignment horizontal="center" vertical="center"/>
      <protection locked="0"/>
    </xf>
    <xf numFmtId="0" fontId="16" fillId="0" borderId="13" xfId="3" applyFont="1" applyBorder="1" applyAlignment="1">
      <alignment horizontal="left" vertical="center" wrapText="1"/>
    </xf>
    <xf numFmtId="0" fontId="5" fillId="0" borderId="33" xfId="3" applyFont="1" applyBorder="1" applyAlignment="1">
      <alignment vertical="center" wrapText="1"/>
    </xf>
    <xf numFmtId="0" fontId="5" fillId="0" borderId="8" xfId="3" applyFont="1" applyBorder="1" applyAlignment="1">
      <alignment vertical="center" wrapText="1"/>
    </xf>
    <xf numFmtId="0" fontId="16" fillId="0" borderId="8" xfId="3" applyFont="1" applyBorder="1" applyAlignment="1">
      <alignment horizontal="left" vertical="center" wrapText="1"/>
    </xf>
    <xf numFmtId="0" fontId="16" fillId="0" borderId="33" xfId="3" applyFont="1" applyBorder="1" applyAlignment="1">
      <alignment horizontal="center" vertical="center" wrapText="1"/>
    </xf>
    <xf numFmtId="9" fontId="16" fillId="0" borderId="33" xfId="12" applyFont="1" applyBorder="1" applyAlignment="1" applyProtection="1">
      <alignment horizontal="center" vertical="center" wrapText="1"/>
    </xf>
    <xf numFmtId="0" fontId="5" fillId="0" borderId="45" xfId="12" applyNumberFormat="1" applyFont="1" applyFill="1" applyBorder="1" applyAlignment="1" applyProtection="1">
      <alignment horizontal="center" vertical="center"/>
      <protection locked="0"/>
    </xf>
    <xf numFmtId="0" fontId="5" fillId="0" borderId="55" xfId="12" applyNumberFormat="1" applyFont="1" applyFill="1" applyBorder="1" applyAlignment="1" applyProtection="1">
      <alignment horizontal="center" vertical="center"/>
      <protection locked="0"/>
    </xf>
    <xf numFmtId="0" fontId="5" fillId="0" borderId="22" xfId="3" applyFont="1" applyBorder="1" applyAlignment="1">
      <alignment vertical="center" wrapText="1"/>
    </xf>
    <xf numFmtId="0" fontId="5" fillId="0" borderId="19" xfId="3" applyFont="1" applyBorder="1" applyAlignment="1">
      <alignment horizontal="left" vertical="center" wrapText="1"/>
    </xf>
    <xf numFmtId="0" fontId="16" fillId="0" borderId="20" xfId="3" applyFont="1" applyBorder="1" applyAlignment="1">
      <alignment horizontal="left" vertical="center" wrapText="1"/>
    </xf>
    <xf numFmtId="9" fontId="16" fillId="0" borderId="20" xfId="3" applyNumberFormat="1" applyFont="1" applyBorder="1" applyAlignment="1">
      <alignment horizontal="center" vertical="center" wrapText="1"/>
    </xf>
    <xf numFmtId="9" fontId="16" fillId="0" borderId="20" xfId="12" applyFont="1" applyBorder="1" applyAlignment="1" applyProtection="1">
      <alignment horizontal="center" vertical="center" wrapText="1"/>
    </xf>
    <xf numFmtId="9" fontId="16" fillId="0" borderId="21" xfId="12" applyFont="1" applyBorder="1" applyAlignment="1" applyProtection="1">
      <alignment horizontal="center" vertical="center" wrapText="1"/>
    </xf>
    <xf numFmtId="0" fontId="16" fillId="0" borderId="13" xfId="3" applyFont="1" applyBorder="1" applyAlignment="1">
      <alignment horizontal="center" vertical="center" wrapText="1"/>
    </xf>
    <xf numFmtId="9" fontId="16" fillId="0" borderId="13" xfId="12" applyFont="1" applyBorder="1" applyAlignment="1" applyProtection="1">
      <alignment horizontal="center" vertical="center" wrapText="1"/>
    </xf>
    <xf numFmtId="0" fontId="15" fillId="0" borderId="54" xfId="0" applyFont="1" applyBorder="1" applyAlignment="1" applyProtection="1">
      <alignment horizontal="center"/>
      <protection locked="0"/>
    </xf>
    <xf numFmtId="0" fontId="15" fillId="0" borderId="55" xfId="0" applyFont="1" applyBorder="1" applyAlignment="1" applyProtection="1">
      <alignment horizontal="center"/>
      <protection locked="0"/>
    </xf>
    <xf numFmtId="44" fontId="5" fillId="0" borderId="8" xfId="11" applyFont="1" applyBorder="1" applyAlignment="1" applyProtection="1">
      <alignment vertical="center" wrapText="1"/>
    </xf>
    <xf numFmtId="0" fontId="5" fillId="4" borderId="56" xfId="3" applyFont="1" applyFill="1" applyBorder="1" applyAlignment="1" applyProtection="1">
      <alignment horizontal="center" vertical="center"/>
      <protection locked="0"/>
    </xf>
    <xf numFmtId="0" fontId="5" fillId="4" borderId="50" xfId="3" applyFont="1" applyFill="1" applyBorder="1" applyAlignment="1" applyProtection="1">
      <alignment horizontal="center" vertical="center"/>
      <protection locked="0"/>
    </xf>
    <xf numFmtId="9" fontId="5" fillId="4" borderId="20" xfId="3" applyNumberFormat="1" applyFont="1" applyFill="1" applyBorder="1" applyAlignment="1" applyProtection="1">
      <alignment horizontal="center" vertical="center"/>
      <protection locked="0"/>
    </xf>
    <xf numFmtId="0" fontId="5" fillId="0" borderId="62" xfId="3" applyFont="1" applyBorder="1" applyAlignment="1" applyProtection="1">
      <alignment horizontal="center" vertical="center"/>
      <protection locked="0"/>
    </xf>
    <xf numFmtId="0" fontId="5" fillId="0" borderId="63" xfId="3" applyFont="1" applyBorder="1" applyAlignment="1" applyProtection="1">
      <alignment horizontal="center" vertical="center"/>
      <protection locked="0"/>
    </xf>
    <xf numFmtId="0" fontId="5" fillId="0" borderId="64" xfId="12" applyNumberFormat="1" applyFont="1" applyFill="1" applyBorder="1" applyAlignment="1" applyProtection="1">
      <alignment horizontal="center" vertical="center"/>
      <protection locked="0"/>
    </xf>
    <xf numFmtId="9" fontId="5" fillId="4" borderId="62" xfId="3" applyNumberFormat="1" applyFont="1" applyFill="1" applyBorder="1" applyAlignment="1" applyProtection="1">
      <alignment horizontal="center" vertical="center"/>
      <protection locked="0"/>
    </xf>
    <xf numFmtId="9" fontId="5" fillId="0" borderId="33" xfId="12" applyFont="1" applyBorder="1" applyAlignment="1" applyProtection="1">
      <alignment horizontal="center" vertical="center" wrapText="1"/>
    </xf>
    <xf numFmtId="0" fontId="6" fillId="4" borderId="54" xfId="3" applyFont="1" applyFill="1" applyBorder="1" applyAlignment="1" applyProtection="1">
      <alignment horizontal="center" vertical="center"/>
      <protection locked="0"/>
    </xf>
    <xf numFmtId="0" fontId="6" fillId="0" borderId="67" xfId="3" applyFont="1" applyBorder="1" applyAlignment="1" applyProtection="1">
      <alignment horizontal="center" vertical="center"/>
      <protection locked="0"/>
    </xf>
    <xf numFmtId="0" fontId="6" fillId="0" borderId="60" xfId="3" applyFont="1" applyBorder="1" applyAlignment="1" applyProtection="1">
      <alignment horizontal="center" vertical="center"/>
      <protection locked="0"/>
    </xf>
    <xf numFmtId="0" fontId="5" fillId="0" borderId="21" xfId="3" applyFont="1" applyBorder="1" applyAlignment="1">
      <alignment horizontal="justify" vertical="center" wrapText="1"/>
    </xf>
    <xf numFmtId="9" fontId="5" fillId="4" borderId="19" xfId="12" applyFont="1" applyFill="1" applyBorder="1" applyAlignment="1" applyProtection="1">
      <alignment horizontal="center" vertical="center"/>
      <protection locked="0"/>
    </xf>
    <xf numFmtId="9" fontId="5" fillId="4" borderId="20" xfId="12" applyFont="1" applyFill="1" applyBorder="1" applyAlignment="1" applyProtection="1">
      <alignment horizontal="center" vertical="center"/>
      <protection locked="0"/>
    </xf>
    <xf numFmtId="9" fontId="5" fillId="4" borderId="21" xfId="12" applyFont="1" applyFill="1" applyBorder="1" applyAlignment="1" applyProtection="1">
      <alignment horizontal="center" vertical="center"/>
      <protection locked="0"/>
    </xf>
    <xf numFmtId="9" fontId="5" fillId="4" borderId="41" xfId="12" applyFont="1" applyFill="1" applyBorder="1" applyAlignment="1" applyProtection="1">
      <alignment horizontal="center" vertical="center"/>
      <protection locked="0"/>
    </xf>
    <xf numFmtId="0" fontId="5" fillId="4" borderId="41" xfId="3" applyFont="1" applyFill="1" applyBorder="1" applyAlignment="1" applyProtection="1">
      <alignment horizontal="center" vertical="center"/>
      <protection locked="0"/>
    </xf>
    <xf numFmtId="0" fontId="15" fillId="0" borderId="19" xfId="6" applyFont="1" applyBorder="1" applyAlignment="1" applyProtection="1">
      <alignment horizontal="center"/>
      <protection locked="0"/>
    </xf>
    <xf numFmtId="0" fontId="15" fillId="0" borderId="21" xfId="6" applyFont="1" applyBorder="1" applyAlignment="1" applyProtection="1">
      <alignment horizontal="center"/>
      <protection locked="0"/>
    </xf>
    <xf numFmtId="0" fontId="5" fillId="0" borderId="35" xfId="3" applyFont="1" applyBorder="1" applyAlignment="1" applyProtection="1">
      <alignment horizontal="center" vertical="center"/>
      <protection locked="0"/>
    </xf>
    <xf numFmtId="0" fontId="5" fillId="0" borderId="37" xfId="12" applyNumberFormat="1" applyFont="1" applyBorder="1" applyAlignment="1" applyProtection="1">
      <alignment horizontal="center" vertical="center"/>
      <protection locked="0"/>
    </xf>
    <xf numFmtId="0" fontId="6" fillId="0" borderId="54" xfId="3" applyFont="1" applyBorder="1" applyAlignment="1">
      <alignment horizontal="center" vertical="center"/>
    </xf>
    <xf numFmtId="0" fontId="5" fillId="0" borderId="55" xfId="3" applyFont="1" applyBorder="1" applyAlignment="1" applyProtection="1">
      <alignment horizontal="center" vertical="center"/>
      <protection locked="0"/>
    </xf>
    <xf numFmtId="0" fontId="17" fillId="0" borderId="0" xfId="6" applyFont="1" applyAlignment="1">
      <alignment horizontal="center" vertical="center" wrapText="1"/>
    </xf>
    <xf numFmtId="0" fontId="5" fillId="0" borderId="18" xfId="3" applyFont="1" applyBorder="1" applyAlignment="1">
      <alignment horizontal="left" vertical="top" wrapText="1"/>
    </xf>
    <xf numFmtId="0" fontId="7" fillId="0" borderId="52" xfId="6" applyFont="1" applyBorder="1" applyAlignment="1">
      <alignment vertical="center" wrapText="1"/>
    </xf>
    <xf numFmtId="0" fontId="7" fillId="0" borderId="51" xfId="6" applyFont="1" applyBorder="1" applyAlignment="1">
      <alignment vertical="center" wrapText="1"/>
    </xf>
    <xf numFmtId="0" fontId="8" fillId="0" borderId="0" xfId="3" applyFont="1" applyProtection="1">
      <protection locked="0"/>
    </xf>
    <xf numFmtId="0" fontId="5" fillId="0" borderId="21" xfId="12" applyNumberFormat="1" applyFont="1" applyBorder="1" applyAlignment="1" applyProtection="1">
      <alignment horizontal="center" vertical="center"/>
      <protection locked="0"/>
    </xf>
    <xf numFmtId="9" fontId="5" fillId="0" borderId="18" xfId="12" applyFont="1" applyFill="1" applyBorder="1" applyAlignment="1" applyProtection="1">
      <alignment horizontal="center" vertical="center" wrapText="1"/>
    </xf>
    <xf numFmtId="44" fontId="7" fillId="0" borderId="11" xfId="11" applyFont="1" applyBorder="1"/>
    <xf numFmtId="0" fontId="5" fillId="0" borderId="50" xfId="3" applyFont="1" applyBorder="1" applyAlignment="1" applyProtection="1">
      <alignment horizontal="center" vertical="center"/>
      <protection locked="0"/>
    </xf>
    <xf numFmtId="0" fontId="6" fillId="4" borderId="56" xfId="3" applyFont="1" applyFill="1" applyBorder="1" applyAlignment="1" applyProtection="1">
      <alignment horizontal="center" vertical="center"/>
      <protection locked="0"/>
    </xf>
    <xf numFmtId="9" fontId="6" fillId="0" borderId="38" xfId="12" applyFont="1" applyFill="1" applyBorder="1" applyAlignment="1" applyProtection="1">
      <alignment horizontal="center" vertical="center"/>
      <protection locked="0"/>
    </xf>
    <xf numFmtId="9" fontId="5" fillId="0" borderId="36" xfId="12" applyFont="1" applyFill="1" applyBorder="1" applyAlignment="1" applyProtection="1">
      <alignment horizontal="center" vertical="center"/>
      <protection locked="0"/>
    </xf>
    <xf numFmtId="9" fontId="5" fillId="0" borderId="37" xfId="12" applyFont="1" applyFill="1" applyBorder="1" applyAlignment="1" applyProtection="1">
      <alignment horizontal="center" vertical="center"/>
      <protection locked="0"/>
    </xf>
    <xf numFmtId="9" fontId="5" fillId="4" borderId="35" xfId="12" applyFont="1" applyFill="1" applyBorder="1" applyAlignment="1" applyProtection="1">
      <alignment horizontal="center" vertical="center"/>
      <protection locked="0"/>
    </xf>
    <xf numFmtId="9" fontId="6" fillId="0" borderId="41" xfId="12" applyFont="1" applyFill="1" applyBorder="1" applyAlignment="1" applyProtection="1">
      <alignment horizontal="center" vertical="center"/>
      <protection locked="0"/>
    </xf>
    <xf numFmtId="9" fontId="5" fillId="0" borderId="20" xfId="12" applyFont="1" applyFill="1" applyBorder="1" applyAlignment="1" applyProtection="1">
      <alignment horizontal="center" vertical="center"/>
      <protection locked="0"/>
    </xf>
    <xf numFmtId="9" fontId="5" fillId="0" borderId="21" xfId="12" applyFont="1" applyFill="1" applyBorder="1" applyAlignment="1" applyProtection="1">
      <alignment horizontal="center" vertical="center"/>
      <protection locked="0"/>
    </xf>
    <xf numFmtId="0" fontId="6" fillId="0" borderId="56" xfId="3" applyFont="1" applyBorder="1" applyAlignment="1">
      <alignment horizontal="center" vertical="center"/>
    </xf>
    <xf numFmtId="9" fontId="5" fillId="0" borderId="8" xfId="3" applyNumberFormat="1" applyFont="1" applyBorder="1" applyAlignment="1">
      <alignment horizontal="center" vertical="center" wrapText="1"/>
    </xf>
    <xf numFmtId="0" fontId="6" fillId="0" borderId="19" xfId="3" applyFont="1" applyBorder="1" applyAlignment="1">
      <alignment vertical="center"/>
    </xf>
    <xf numFmtId="0" fontId="5" fillId="0" borderId="21" xfId="3" applyFont="1" applyBorder="1" applyAlignment="1">
      <alignment vertical="center" wrapText="1"/>
    </xf>
    <xf numFmtId="0" fontId="5" fillId="0" borderId="1" xfId="3" applyFont="1" applyBorder="1" applyAlignment="1">
      <alignment horizontal="center" wrapText="1"/>
    </xf>
    <xf numFmtId="0" fontId="5" fillId="0" borderId="41" xfId="3" applyFont="1" applyBorder="1" applyAlignment="1" applyProtection="1">
      <alignment horizontal="center" vertical="center"/>
      <protection locked="0"/>
    </xf>
    <xf numFmtId="0" fontId="18" fillId="5" borderId="19" xfId="13" applyFont="1" applyFill="1" applyBorder="1" applyAlignment="1">
      <alignment horizontal="left" vertical="center" wrapText="1"/>
    </xf>
    <xf numFmtId="0" fontId="18" fillId="5" borderId="20" xfId="13" applyFont="1" applyFill="1" applyBorder="1" applyAlignment="1">
      <alignment vertical="center" wrapText="1"/>
    </xf>
    <xf numFmtId="0" fontId="8" fillId="0" borderId="18" xfId="3" applyFont="1" applyBorder="1" applyAlignment="1">
      <alignment horizontal="center" vertical="center" wrapText="1"/>
    </xf>
    <xf numFmtId="9" fontId="5" fillId="0" borderId="18" xfId="12" applyFont="1" applyBorder="1" applyAlignment="1">
      <alignment horizontal="center" vertical="center" wrapText="1"/>
    </xf>
    <xf numFmtId="44" fontId="5" fillId="0" borderId="18" xfId="11" applyFont="1" applyBorder="1" applyAlignment="1">
      <alignment horizontal="justify" vertical="center" wrapText="1"/>
    </xf>
    <xf numFmtId="0" fontId="5" fillId="4" borderId="20" xfId="12" applyNumberFormat="1" applyFont="1" applyFill="1" applyBorder="1" applyAlignment="1">
      <alignment horizontal="center" vertical="center"/>
    </xf>
    <xf numFmtId="0" fontId="5" fillId="0" borderId="20" xfId="12" applyNumberFormat="1" applyFont="1" applyFill="1" applyBorder="1" applyAlignment="1">
      <alignment horizontal="center" vertical="center"/>
    </xf>
    <xf numFmtId="0" fontId="5" fillId="4" borderId="21" xfId="12" applyNumberFormat="1" applyFont="1" applyFill="1" applyBorder="1" applyAlignment="1">
      <alignment horizontal="center" vertical="center"/>
    </xf>
    <xf numFmtId="0" fontId="5" fillId="0" borderId="20" xfId="12" applyNumberFormat="1" applyFont="1" applyBorder="1" applyAlignment="1">
      <alignment horizontal="center" vertical="center"/>
    </xf>
    <xf numFmtId="0" fontId="5" fillId="0" borderId="21" xfId="12" applyNumberFormat="1" applyFont="1" applyBorder="1" applyAlignment="1">
      <alignment horizontal="center" vertical="center"/>
    </xf>
    <xf numFmtId="9" fontId="5" fillId="4" borderId="20" xfId="12" applyFont="1" applyFill="1" applyBorder="1" applyAlignment="1">
      <alignment horizontal="center" vertical="center"/>
    </xf>
    <xf numFmtId="9" fontId="5" fillId="4" borderId="21" xfId="12" applyFont="1" applyFill="1" applyBorder="1" applyAlignment="1">
      <alignment horizontal="center" vertical="center"/>
    </xf>
    <xf numFmtId="0" fontId="18" fillId="5" borderId="18" xfId="13" applyFont="1" applyFill="1" applyBorder="1" applyAlignment="1">
      <alignment horizontal="justify" vertical="center" wrapText="1"/>
    </xf>
    <xf numFmtId="9" fontId="8" fillId="0" borderId="18" xfId="12" applyFont="1" applyBorder="1" applyAlignment="1">
      <alignment horizontal="center" vertical="center" wrapText="1"/>
    </xf>
    <xf numFmtId="0" fontId="5" fillId="0" borderId="41" xfId="3" applyFont="1" applyBorder="1" applyAlignment="1">
      <alignment horizontal="center" vertical="center"/>
    </xf>
    <xf numFmtId="0" fontId="18" fillId="5" borderId="13" xfId="13" applyFont="1" applyFill="1" applyBorder="1" applyAlignment="1">
      <alignment horizontal="justify" vertical="center" wrapText="1"/>
    </xf>
    <xf numFmtId="0" fontId="8" fillId="0" borderId="13" xfId="3" applyFont="1" applyBorder="1" applyAlignment="1">
      <alignment horizontal="center" vertical="center" wrapText="1"/>
    </xf>
    <xf numFmtId="9" fontId="8" fillId="0" borderId="13" xfId="12" applyFont="1" applyBorder="1" applyAlignment="1">
      <alignment horizontal="center" vertical="center" wrapText="1"/>
    </xf>
    <xf numFmtId="0" fontId="8" fillId="0" borderId="13" xfId="3" applyFont="1" applyBorder="1" applyAlignment="1">
      <alignment horizontal="justify" vertical="center" wrapText="1"/>
    </xf>
    <xf numFmtId="0" fontId="5" fillId="0" borderId="18" xfId="3" applyFont="1" applyBorder="1" applyAlignment="1">
      <alignment horizontal="justify" vertical="center"/>
    </xf>
    <xf numFmtId="9" fontId="8" fillId="0" borderId="18" xfId="3" applyNumberFormat="1" applyFont="1" applyBorder="1" applyAlignment="1">
      <alignment horizontal="center" vertical="center" wrapText="1"/>
    </xf>
    <xf numFmtId="9" fontId="5" fillId="4" borderId="21" xfId="3" applyNumberFormat="1" applyFont="1" applyFill="1" applyBorder="1" applyAlignment="1">
      <alignment horizontal="center" vertical="center"/>
    </xf>
    <xf numFmtId="9" fontId="8" fillId="0" borderId="18" xfId="12" applyFont="1" applyBorder="1" applyAlignment="1" applyProtection="1">
      <alignment horizontal="center" vertical="center" wrapText="1"/>
    </xf>
    <xf numFmtId="0" fontId="19" fillId="5" borderId="19" xfId="3" applyFont="1" applyFill="1" applyBorder="1" applyAlignment="1">
      <alignment horizontal="center" vertical="center"/>
    </xf>
    <xf numFmtId="0" fontId="19" fillId="5" borderId="20" xfId="3" applyFont="1" applyFill="1" applyBorder="1" applyAlignment="1">
      <alignment horizontal="center" vertical="center"/>
    </xf>
    <xf numFmtId="0" fontId="20" fillId="0" borderId="51" xfId="0" applyFont="1" applyBorder="1" applyAlignment="1">
      <alignment horizontal="justify" vertical="center" wrapText="1"/>
    </xf>
    <xf numFmtId="0" fontId="20" fillId="0" borderId="51" xfId="0" applyFont="1" applyBorder="1" applyAlignment="1">
      <alignment horizontal="justify" vertical="top" wrapText="1"/>
    </xf>
    <xf numFmtId="9" fontId="21" fillId="0" borderId="51" xfId="12" applyFont="1" applyBorder="1" applyAlignment="1">
      <alignment horizontal="center" vertical="center"/>
    </xf>
    <xf numFmtId="9" fontId="21" fillId="0" borderId="51" xfId="3" applyNumberFormat="1" applyFont="1" applyBorder="1" applyAlignment="1">
      <alignment horizontal="center" vertical="center"/>
    </xf>
    <xf numFmtId="9" fontId="7" fillId="0" borderId="19" xfId="12" applyFont="1" applyBorder="1" applyAlignment="1">
      <alignment horizontal="center" vertical="center"/>
    </xf>
    <xf numFmtId="9" fontId="7" fillId="0" borderId="20" xfId="12" applyFont="1" applyBorder="1" applyAlignment="1">
      <alignment horizontal="center" vertical="center"/>
    </xf>
    <xf numFmtId="9" fontId="7" fillId="0" borderId="21" xfId="12" applyFont="1" applyBorder="1" applyAlignment="1">
      <alignment horizontal="center" vertical="center"/>
    </xf>
    <xf numFmtId="9" fontId="7" fillId="4" borderId="20" xfId="12" applyFont="1" applyFill="1" applyBorder="1" applyAlignment="1">
      <alignment horizontal="center" vertical="center"/>
    </xf>
    <xf numFmtId="0" fontId="20" fillId="0" borderId="52" xfId="0" applyFont="1" applyBorder="1" applyAlignment="1">
      <alignment horizontal="justify" vertical="center" wrapText="1"/>
    </xf>
    <xf numFmtId="0" fontId="20" fillId="0" borderId="52" xfId="0" applyFont="1" applyBorder="1" applyAlignment="1">
      <alignment horizontal="justify" vertical="top" wrapText="1"/>
    </xf>
    <xf numFmtId="9" fontId="21" fillId="0" borderId="52" xfId="12" applyFont="1" applyBorder="1" applyAlignment="1">
      <alignment horizontal="center" vertical="center"/>
    </xf>
    <xf numFmtId="9" fontId="21" fillId="0" borderId="52" xfId="3" applyNumberFormat="1" applyFont="1" applyBorder="1" applyAlignment="1">
      <alignment horizontal="center" vertical="center"/>
    </xf>
    <xf numFmtId="9" fontId="7" fillId="4" borderId="19" xfId="12" applyFont="1" applyFill="1" applyBorder="1" applyAlignment="1">
      <alignment horizontal="center" vertical="center"/>
    </xf>
    <xf numFmtId="0" fontId="20" fillId="0" borderId="53" xfId="0" applyFont="1" applyBorder="1" applyAlignment="1">
      <alignment horizontal="justify" vertical="center" wrapText="1"/>
    </xf>
    <xf numFmtId="0" fontId="20" fillId="0" borderId="53" xfId="0" applyFont="1" applyBorder="1" applyAlignment="1">
      <alignment horizontal="justify" vertical="top" wrapText="1"/>
    </xf>
    <xf numFmtId="9" fontId="21" fillId="0" borderId="53" xfId="12" applyFont="1" applyBorder="1" applyAlignment="1">
      <alignment horizontal="center" vertical="center"/>
    </xf>
    <xf numFmtId="9" fontId="21" fillId="0" borderId="53" xfId="3" applyNumberFormat="1" applyFont="1" applyBorder="1" applyAlignment="1">
      <alignment horizontal="center" vertical="center"/>
    </xf>
    <xf numFmtId="0" fontId="13" fillId="0" borderId="1" xfId="3" applyFont="1" applyBorder="1" applyAlignment="1">
      <alignment horizontal="center" vertical="center"/>
    </xf>
    <xf numFmtId="9" fontId="8" fillId="0" borderId="18" xfId="12" applyFont="1" applyFill="1" applyBorder="1" applyAlignment="1" applyProtection="1">
      <alignment horizontal="center" vertical="center" wrapText="1"/>
    </xf>
    <xf numFmtId="44" fontId="8" fillId="0" borderId="18" xfId="11" applyFont="1" applyFill="1" applyBorder="1" applyAlignment="1" applyProtection="1">
      <alignment horizontal="justify" vertical="center" wrapText="1"/>
    </xf>
    <xf numFmtId="0" fontId="21" fillId="0" borderId="19" xfId="3" applyFont="1" applyBorder="1" applyAlignment="1">
      <alignment horizontal="center" vertical="center"/>
    </xf>
    <xf numFmtId="0" fontId="21" fillId="0" borderId="20" xfId="3" applyFont="1" applyBorder="1" applyAlignment="1">
      <alignment horizontal="center" vertical="center"/>
    </xf>
    <xf numFmtId="9" fontId="8" fillId="4" borderId="21" xfId="12" applyFont="1" applyFill="1" applyBorder="1" applyAlignment="1" applyProtection="1">
      <alignment horizontal="center" vertical="center"/>
    </xf>
    <xf numFmtId="0" fontId="21" fillId="0" borderId="19" xfId="3" applyFont="1" applyBorder="1" applyAlignment="1">
      <alignment horizontal="center"/>
    </xf>
    <xf numFmtId="0" fontId="21" fillId="0" borderId="20" xfId="3" applyFont="1" applyBorder="1" applyAlignment="1">
      <alignment horizontal="center"/>
    </xf>
    <xf numFmtId="0" fontId="21" fillId="0" borderId="2" xfId="3" applyFont="1" applyBorder="1" applyAlignment="1">
      <alignment horizontal="center"/>
    </xf>
    <xf numFmtId="0" fontId="7" fillId="0" borderId="12" xfId="3" applyFont="1" applyBorder="1"/>
    <xf numFmtId="0" fontId="5" fillId="0" borderId="62" xfId="3" applyFont="1" applyBorder="1" applyAlignment="1">
      <alignment horizontal="center" vertical="center"/>
    </xf>
    <xf numFmtId="0" fontId="5" fillId="0" borderId="63" xfId="3" applyFont="1" applyBorder="1" applyAlignment="1">
      <alignment horizontal="center" vertical="center"/>
    </xf>
    <xf numFmtId="0" fontId="5" fillId="0" borderId="64" xfId="3" applyFont="1" applyBorder="1" applyAlignment="1">
      <alignment horizontal="center" vertical="center"/>
    </xf>
    <xf numFmtId="0" fontId="5" fillId="0" borderId="40" xfId="3" applyFont="1" applyBorder="1" applyAlignment="1" applyProtection="1">
      <alignment horizontal="justify" vertical="center"/>
      <protection locked="0"/>
    </xf>
    <xf numFmtId="0" fontId="5" fillId="0" borderId="43" xfId="3" applyFont="1" applyBorder="1" applyAlignment="1" applyProtection="1">
      <alignment horizontal="justify" vertical="center"/>
      <protection locked="0"/>
    </xf>
    <xf numFmtId="0" fontId="5" fillId="0" borderId="44" xfId="3" applyFont="1" applyBorder="1" applyAlignment="1" applyProtection="1">
      <alignment horizontal="justify" vertical="center"/>
      <protection locked="0"/>
    </xf>
    <xf numFmtId="0" fontId="5" fillId="4" borderId="44" xfId="3" applyFont="1" applyFill="1" applyBorder="1" applyAlignment="1" applyProtection="1">
      <alignment horizontal="justify" vertical="center"/>
      <protection locked="0"/>
    </xf>
    <xf numFmtId="0" fontId="5" fillId="0" borderId="54" xfId="3" applyFont="1" applyBorder="1" applyAlignment="1" applyProtection="1">
      <alignment horizontal="justify" vertical="center"/>
      <protection locked="0"/>
    </xf>
    <xf numFmtId="0" fontId="5" fillId="0" borderId="45" xfId="3" applyFont="1" applyBorder="1" applyAlignment="1" applyProtection="1">
      <alignment horizontal="justify" vertical="center"/>
      <protection locked="0"/>
    </xf>
    <xf numFmtId="0" fontId="5" fillId="0" borderId="55" xfId="3" applyFont="1" applyBorder="1" applyAlignment="1" applyProtection="1">
      <alignment horizontal="justify" vertical="center"/>
      <protection locked="0"/>
    </xf>
    <xf numFmtId="0" fontId="5" fillId="4" borderId="55" xfId="3" applyFont="1" applyFill="1" applyBorder="1" applyAlignment="1" applyProtection="1">
      <alignment horizontal="justify" vertical="center"/>
      <protection locked="0"/>
    </xf>
    <xf numFmtId="1" fontId="5" fillId="0" borderId="18" xfId="3" applyNumberFormat="1" applyFont="1" applyBorder="1" applyAlignment="1">
      <alignment horizontal="center" vertical="center" wrapText="1"/>
    </xf>
    <xf numFmtId="44" fontId="5" fillId="0" borderId="18" xfId="11" applyFont="1" applyFill="1" applyBorder="1" applyAlignment="1" applyProtection="1">
      <alignment horizontal="justify" vertical="center" wrapText="1"/>
    </xf>
    <xf numFmtId="0" fontId="5" fillId="0" borderId="54" xfId="3" applyFont="1" applyBorder="1" applyAlignment="1" applyProtection="1">
      <alignment horizontal="justify"/>
      <protection locked="0"/>
    </xf>
    <xf numFmtId="0" fontId="5" fillId="0" borderId="45" xfId="3" applyFont="1" applyBorder="1" applyAlignment="1" applyProtection="1">
      <alignment horizontal="justify"/>
      <protection locked="0"/>
    </xf>
    <xf numFmtId="1" fontId="5" fillId="4" borderId="55" xfId="12" applyNumberFormat="1" applyFont="1" applyFill="1" applyBorder="1" applyAlignment="1" applyProtection="1">
      <alignment horizontal="justify" vertical="center"/>
      <protection locked="0"/>
    </xf>
    <xf numFmtId="0" fontId="5" fillId="0" borderId="13" xfId="3" applyFont="1" applyBorder="1" applyAlignment="1">
      <alignment horizontal="justify" vertical="center"/>
    </xf>
    <xf numFmtId="0" fontId="5" fillId="0" borderId="56" xfId="3" applyFont="1" applyBorder="1" applyAlignment="1" applyProtection="1">
      <alignment horizontal="justify" vertical="center"/>
      <protection locked="0"/>
    </xf>
    <xf numFmtId="0" fontId="5" fillId="0" borderId="49" xfId="3" applyFont="1" applyBorder="1" applyAlignment="1" applyProtection="1">
      <alignment horizontal="justify" vertical="center"/>
      <protection locked="0"/>
    </xf>
    <xf numFmtId="0" fontId="5" fillId="0" borderId="50" xfId="3" applyFont="1" applyBorder="1" applyAlignment="1" applyProtection="1">
      <alignment horizontal="justify" vertical="center"/>
      <protection locked="0"/>
    </xf>
    <xf numFmtId="0" fontId="5" fillId="0" borderId="18" xfId="3" applyFont="1" applyBorder="1" applyAlignment="1" applyProtection="1">
      <alignment horizontal="justify" wrapText="1"/>
      <protection locked="0"/>
    </xf>
    <xf numFmtId="9" fontId="5" fillId="4" borderId="50" xfId="3" applyNumberFormat="1" applyFont="1" applyFill="1" applyBorder="1" applyAlignment="1" applyProtection="1">
      <alignment horizontal="justify" vertical="center"/>
      <protection locked="0"/>
    </xf>
    <xf numFmtId="0" fontId="5" fillId="0" borderId="47" xfId="3" applyFont="1" applyBorder="1" applyAlignment="1" applyProtection="1">
      <alignment horizontal="justify" vertical="center"/>
      <protection locked="0"/>
    </xf>
    <xf numFmtId="0" fontId="5" fillId="0" borderId="46" xfId="3" applyFont="1" applyBorder="1" applyAlignment="1" applyProtection="1">
      <alignment horizontal="justify" vertical="center"/>
      <protection locked="0"/>
    </xf>
    <xf numFmtId="9" fontId="5" fillId="4" borderId="48" xfId="12" applyFont="1" applyFill="1" applyBorder="1" applyAlignment="1" applyProtection="1">
      <alignment horizontal="justify" vertical="center"/>
      <protection locked="0"/>
    </xf>
    <xf numFmtId="0" fontId="5" fillId="0" borderId="1" xfId="3" applyFont="1" applyBorder="1" applyAlignment="1" applyProtection="1">
      <alignment horizontal="justify" wrapText="1"/>
      <protection locked="0"/>
    </xf>
    <xf numFmtId="0" fontId="5" fillId="0" borderId="18"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8" xfId="3" applyFont="1" applyBorder="1" applyAlignment="1" applyProtection="1">
      <alignment horizontal="center" vertical="center"/>
      <protection locked="0"/>
    </xf>
    <xf numFmtId="0" fontId="5" fillId="0" borderId="60" xfId="3" applyFont="1" applyBorder="1" applyAlignment="1" applyProtection="1">
      <alignment horizontal="justify" vertical="center"/>
      <protection locked="0"/>
    </xf>
    <xf numFmtId="1" fontId="5" fillId="0" borderId="55" xfId="12" applyNumberFormat="1" applyFont="1" applyFill="1" applyBorder="1" applyAlignment="1" applyProtection="1">
      <alignment horizontal="justify" vertical="center"/>
      <protection locked="0"/>
    </xf>
    <xf numFmtId="0" fontId="5" fillId="0" borderId="35" xfId="3" applyFont="1" applyBorder="1" applyAlignment="1" applyProtection="1">
      <alignment horizontal="justify" vertical="center"/>
      <protection locked="0"/>
    </xf>
    <xf numFmtId="0" fontId="5" fillId="0" borderId="36" xfId="3" applyFont="1" applyBorder="1" applyAlignment="1" applyProtection="1">
      <alignment horizontal="justify" vertical="center"/>
      <protection locked="0"/>
    </xf>
    <xf numFmtId="0" fontId="5" fillId="0" borderId="37" xfId="3" applyFont="1" applyBorder="1" applyAlignment="1" applyProtection="1">
      <alignment horizontal="justify" vertical="center"/>
      <protection locked="0"/>
    </xf>
    <xf numFmtId="0" fontId="13" fillId="0" borderId="12" xfId="3" applyFont="1" applyBorder="1" applyAlignment="1">
      <alignment horizontal="justify"/>
    </xf>
    <xf numFmtId="0" fontId="5" fillId="4" borderId="60" xfId="3" applyFont="1" applyFill="1" applyBorder="1" applyAlignment="1" applyProtection="1">
      <alignment horizontal="justify" vertical="center"/>
      <protection locked="0"/>
    </xf>
    <xf numFmtId="0" fontId="5" fillId="0" borderId="38" xfId="3" applyFont="1" applyBorder="1" applyAlignment="1" applyProtection="1">
      <alignment horizontal="justify" vertical="center"/>
      <protection locked="0"/>
    </xf>
    <xf numFmtId="1" fontId="5" fillId="0" borderId="37" xfId="12" applyNumberFormat="1" applyFont="1" applyFill="1" applyBorder="1" applyAlignment="1" applyProtection="1">
      <alignment horizontal="justify" vertical="center"/>
      <protection locked="0"/>
    </xf>
    <xf numFmtId="9" fontId="5" fillId="0" borderId="20" xfId="3" applyNumberFormat="1" applyFont="1" applyBorder="1" applyAlignment="1">
      <alignment horizontal="center" vertical="center"/>
    </xf>
    <xf numFmtId="9" fontId="5" fillId="0" borderId="21" xfId="12" applyFont="1" applyFill="1" applyBorder="1" applyAlignment="1">
      <alignment horizontal="center" vertical="center"/>
    </xf>
    <xf numFmtId="9" fontId="5" fillId="4" borderId="20" xfId="3" applyNumberFormat="1" applyFont="1" applyFill="1" applyBorder="1" applyAlignment="1">
      <alignment horizontal="center" vertical="center"/>
    </xf>
    <xf numFmtId="9" fontId="5" fillId="0" borderId="21" xfId="12" applyFont="1" applyBorder="1" applyAlignment="1">
      <alignment horizontal="center" vertical="center"/>
    </xf>
    <xf numFmtId="9" fontId="5" fillId="0" borderId="21" xfId="3" applyNumberFormat="1" applyFont="1" applyBorder="1" applyAlignment="1">
      <alignment horizontal="center" vertical="center"/>
    </xf>
    <xf numFmtId="0" fontId="5" fillId="0" borderId="18" xfId="12" applyNumberFormat="1" applyFont="1" applyBorder="1" applyAlignment="1">
      <alignment horizontal="center" vertical="center"/>
    </xf>
    <xf numFmtId="9" fontId="5" fillId="0" borderId="13" xfId="12" applyFont="1" applyBorder="1" applyAlignment="1">
      <alignment horizontal="center" vertical="center" wrapText="1"/>
    </xf>
    <xf numFmtId="44" fontId="5" fillId="0" borderId="13" xfId="11" applyFont="1" applyBorder="1" applyAlignment="1">
      <alignment horizontal="justify" vertical="center" wrapText="1"/>
    </xf>
    <xf numFmtId="0" fontId="5" fillId="0" borderId="35" xfId="3" applyFont="1" applyBorder="1" applyAlignment="1">
      <alignment horizontal="center" vertical="center"/>
    </xf>
    <xf numFmtId="0" fontId="5" fillId="4" borderId="36" xfId="3" applyFont="1" applyFill="1" applyBorder="1" applyAlignment="1">
      <alignment horizontal="center" vertical="center"/>
    </xf>
    <xf numFmtId="0" fontId="5" fillId="4" borderId="37" xfId="3" applyFont="1" applyFill="1" applyBorder="1" applyAlignment="1">
      <alignment horizontal="center" vertical="center"/>
    </xf>
    <xf numFmtId="0" fontId="5" fillId="4" borderId="35" xfId="3" applyFont="1" applyFill="1" applyBorder="1" applyAlignment="1">
      <alignment horizontal="center" vertical="center"/>
    </xf>
    <xf numFmtId="0" fontId="6" fillId="4" borderId="19" xfId="3" applyFont="1" applyFill="1" applyBorder="1" applyAlignment="1">
      <alignment horizontal="center" vertical="center"/>
    </xf>
    <xf numFmtId="0" fontId="5" fillId="0" borderId="3" xfId="3" applyFont="1" applyBorder="1" applyAlignment="1">
      <alignment horizontal="justify" vertical="center" wrapText="1"/>
    </xf>
    <xf numFmtId="0" fontId="5" fillId="0" borderId="42" xfId="3" applyFont="1" applyBorder="1" applyAlignment="1">
      <alignment horizontal="justify" vertical="center" wrapText="1"/>
    </xf>
    <xf numFmtId="9" fontId="5" fillId="0" borderId="33" xfId="12" applyFont="1" applyBorder="1" applyAlignment="1">
      <alignment horizontal="center" vertical="center" wrapText="1"/>
    </xf>
    <xf numFmtId="44" fontId="5" fillId="0" borderId="33" xfId="11" applyFont="1" applyBorder="1" applyAlignment="1">
      <alignment horizontal="justify" vertical="center" wrapText="1"/>
    </xf>
    <xf numFmtId="0" fontId="6" fillId="4" borderId="33" xfId="3" applyFont="1" applyFill="1" applyBorder="1" applyAlignment="1">
      <alignment horizontal="center" vertical="center"/>
    </xf>
    <xf numFmtId="0" fontId="6" fillId="4" borderId="66" xfId="3" applyFont="1" applyFill="1" applyBorder="1" applyAlignment="1">
      <alignment horizontal="center" vertical="center"/>
    </xf>
    <xf numFmtId="0" fontId="6" fillId="4" borderId="62" xfId="3" applyFont="1" applyFill="1" applyBorder="1" applyAlignment="1">
      <alignment horizontal="center" vertical="center"/>
    </xf>
    <xf numFmtId="0" fontId="5" fillId="0" borderId="1" xfId="3" applyFont="1" applyBorder="1" applyAlignment="1">
      <alignment horizontal="left" vertical="center" wrapText="1"/>
    </xf>
    <xf numFmtId="0" fontId="6" fillId="4" borderId="18" xfId="3" applyFont="1" applyFill="1" applyBorder="1" applyAlignment="1">
      <alignment horizontal="center" vertical="center"/>
    </xf>
    <xf numFmtId="0" fontId="5" fillId="0" borderId="1" xfId="3" applyFont="1" applyBorder="1" applyAlignment="1">
      <alignment horizontal="left" wrapText="1"/>
    </xf>
    <xf numFmtId="0" fontId="13" fillId="0" borderId="18" xfId="3" applyFont="1" applyBorder="1"/>
    <xf numFmtId="0" fontId="5" fillId="0" borderId="12" xfId="3" applyFont="1" applyBorder="1" applyAlignment="1">
      <alignment horizontal="justify" vertical="center" wrapText="1"/>
    </xf>
    <xf numFmtId="6" fontId="5" fillId="0" borderId="18" xfId="11" applyNumberFormat="1" applyFont="1" applyBorder="1" applyAlignment="1">
      <alignment horizontal="justify" vertical="center" wrapText="1"/>
    </xf>
    <xf numFmtId="0" fontId="6" fillId="4" borderId="20" xfId="3" applyFont="1" applyFill="1" applyBorder="1" applyAlignment="1">
      <alignment horizontal="center" vertical="center"/>
    </xf>
    <xf numFmtId="0" fontId="6" fillId="4" borderId="21" xfId="3" applyFont="1" applyFill="1" applyBorder="1" applyAlignment="1">
      <alignment horizontal="center" vertical="center"/>
    </xf>
    <xf numFmtId="0" fontId="5" fillId="0" borderId="18" xfId="12" applyNumberFormat="1" applyFont="1" applyBorder="1" applyAlignment="1">
      <alignment horizontal="center" vertical="center" wrapText="1"/>
    </xf>
    <xf numFmtId="0" fontId="13" fillId="0" borderId="0" xfId="3" applyFont="1"/>
    <xf numFmtId="0" fontId="6" fillId="4" borderId="21" xfId="12" applyNumberFormat="1" applyFont="1" applyFill="1" applyBorder="1" applyAlignment="1">
      <alignment horizontal="center" vertical="center"/>
    </xf>
    <xf numFmtId="0" fontId="6" fillId="5" borderId="21" xfId="12" applyNumberFormat="1" applyFont="1" applyFill="1" applyBorder="1" applyAlignment="1">
      <alignment horizontal="center" vertical="center"/>
    </xf>
    <xf numFmtId="0" fontId="13" fillId="0" borderId="3" xfId="3" applyFont="1" applyBorder="1"/>
    <xf numFmtId="6" fontId="5" fillId="0" borderId="18" xfId="3" applyNumberFormat="1" applyFont="1" applyBorder="1" applyAlignment="1">
      <alignment horizontal="justify" vertical="center" wrapText="1"/>
    </xf>
    <xf numFmtId="0" fontId="6" fillId="4" borderId="37" xfId="3" applyFont="1" applyFill="1" applyBorder="1" applyAlignment="1">
      <alignment horizontal="center" vertical="center"/>
    </xf>
    <xf numFmtId="44" fontId="7" fillId="0" borderId="11" xfId="1" applyFont="1" applyBorder="1" applyAlignment="1">
      <alignment horizontal="center" vertical="center"/>
    </xf>
    <xf numFmtId="0" fontId="8" fillId="0" borderId="2" xfId="3" applyFont="1" applyBorder="1"/>
    <xf numFmtId="0" fontId="5" fillId="0" borderId="33" xfId="3" applyFont="1" applyBorder="1" applyAlignment="1">
      <alignment horizontal="left" vertical="center" wrapText="1"/>
    </xf>
    <xf numFmtId="0" fontId="5" fillId="0" borderId="51" xfId="3" applyFont="1" applyBorder="1" applyAlignment="1">
      <alignment horizontal="left" vertical="center" wrapText="1"/>
    </xf>
    <xf numFmtId="0" fontId="5" fillId="0" borderId="53" xfId="3" applyFont="1" applyBorder="1" applyAlignment="1">
      <alignment horizontal="left" vertical="center" wrapText="1"/>
    </xf>
    <xf numFmtId="0" fontId="6" fillId="0" borderId="40" xfId="3" applyFont="1" applyBorder="1" applyAlignment="1">
      <alignment horizontal="center" vertical="center"/>
    </xf>
    <xf numFmtId="0" fontId="17" fillId="0" borderId="18" xfId="3" applyFont="1" applyBorder="1" applyAlignment="1">
      <alignment horizontal="justify" vertical="center" wrapText="1"/>
    </xf>
    <xf numFmtId="0" fontId="17" fillId="0" borderId="18" xfId="3" applyFont="1" applyBorder="1" applyAlignment="1">
      <alignment horizontal="left" vertical="center" wrapText="1"/>
    </xf>
    <xf numFmtId="9" fontId="17" fillId="0" borderId="18" xfId="3" applyNumberFormat="1" applyFont="1" applyBorder="1" applyAlignment="1">
      <alignment horizontal="center" vertical="center" wrapText="1"/>
    </xf>
    <xf numFmtId="9" fontId="7" fillId="0" borderId="18" xfId="2" applyFont="1" applyBorder="1" applyAlignment="1" applyProtection="1">
      <alignment horizontal="center" vertical="center"/>
    </xf>
    <xf numFmtId="9" fontId="17" fillId="0" borderId="18" xfId="2" applyFont="1" applyBorder="1" applyAlignment="1" applyProtection="1">
      <alignment horizontal="center" vertical="center" wrapText="1"/>
    </xf>
    <xf numFmtId="44" fontId="17" fillId="0" borderId="18" xfId="1" applyFont="1" applyBorder="1" applyAlignment="1" applyProtection="1">
      <alignment horizontal="justify" vertical="center" wrapText="1"/>
    </xf>
    <xf numFmtId="0" fontId="17" fillId="0" borderId="1" xfId="3" applyFont="1" applyBorder="1" applyAlignment="1">
      <alignment horizontal="justify" vertical="center" wrapText="1"/>
    </xf>
    <xf numFmtId="0" fontId="17" fillId="0" borderId="20" xfId="3" applyFont="1" applyBorder="1" applyAlignment="1">
      <alignment horizontal="left" vertical="center" wrapText="1"/>
    </xf>
    <xf numFmtId="0" fontId="17" fillId="0" borderId="20" xfId="3" applyFont="1" applyBorder="1" applyAlignment="1">
      <alignment vertical="center" wrapText="1"/>
    </xf>
    <xf numFmtId="0" fontId="7" fillId="0" borderId="2" xfId="0" applyFont="1" applyBorder="1" applyAlignment="1">
      <alignment vertical="center"/>
    </xf>
    <xf numFmtId="0" fontId="17" fillId="7" borderId="19" xfId="5" applyFont="1" applyFill="1" applyBorder="1" applyAlignment="1">
      <alignment horizontal="center" vertical="center"/>
    </xf>
    <xf numFmtId="9" fontId="5" fillId="4" borderId="19" xfId="3" applyNumberFormat="1" applyFont="1" applyFill="1" applyBorder="1" applyAlignment="1">
      <alignment horizontal="center" vertical="center"/>
    </xf>
    <xf numFmtId="0" fontId="4" fillId="3" borderId="60" xfId="3" applyFont="1" applyFill="1" applyBorder="1" applyAlignment="1">
      <alignment horizontal="center" vertical="center"/>
    </xf>
    <xf numFmtId="0" fontId="4" fillId="3" borderId="45" xfId="3" applyFont="1" applyFill="1" applyBorder="1" applyAlignment="1">
      <alignment horizontal="center" vertical="center"/>
    </xf>
    <xf numFmtId="0" fontId="4" fillId="3" borderId="54" xfId="3" applyFont="1" applyFill="1" applyBorder="1" applyAlignment="1">
      <alignment horizontal="center" vertical="center"/>
    </xf>
    <xf numFmtId="0" fontId="4" fillId="3" borderId="55" xfId="3" applyFont="1" applyFill="1" applyBorder="1" applyAlignment="1">
      <alignment horizontal="center" vertical="center"/>
    </xf>
    <xf numFmtId="44" fontId="5" fillId="0" borderId="33" xfId="11" applyFont="1" applyBorder="1" applyAlignment="1" applyProtection="1">
      <alignment horizontal="justify" vertical="center" wrapText="1"/>
      <protection locked="0"/>
    </xf>
    <xf numFmtId="0" fontId="23" fillId="0" borderId="39" xfId="4" applyFont="1" applyBorder="1" applyAlignment="1">
      <alignment horizontal="left" vertical="center" wrapText="1"/>
    </xf>
    <xf numFmtId="9" fontId="24" fillId="0" borderId="40" xfId="5" applyNumberFormat="1" applyFont="1" applyBorder="1" applyAlignment="1">
      <alignment horizontal="center" vertical="center"/>
    </xf>
    <xf numFmtId="44" fontId="5" fillId="0" borderId="18" xfId="11" applyFont="1" applyBorder="1" applyAlignment="1" applyProtection="1">
      <alignment horizontal="justify" vertical="center" wrapText="1"/>
      <protection locked="0"/>
    </xf>
    <xf numFmtId="9" fontId="5" fillId="0" borderId="13" xfId="12" applyFont="1" applyFill="1" applyBorder="1" applyAlignment="1" applyProtection="1">
      <alignment horizontal="center" vertical="center" wrapText="1"/>
      <protection locked="0"/>
    </xf>
    <xf numFmtId="44" fontId="5" fillId="0" borderId="13" xfId="11" applyFont="1" applyBorder="1" applyAlignment="1" applyProtection="1">
      <alignment horizontal="justify" vertical="center" wrapText="1"/>
      <protection locked="0"/>
    </xf>
    <xf numFmtId="0" fontId="5" fillId="0" borderId="20" xfId="3" applyFont="1" applyBorder="1" applyAlignment="1">
      <alignment horizontal="center" vertical="center" wrapText="1"/>
    </xf>
    <xf numFmtId="0" fontId="5" fillId="0" borderId="20" xfId="12" applyNumberFormat="1" applyFont="1" applyBorder="1" applyAlignment="1">
      <alignment horizontal="center" vertical="center" wrapText="1"/>
    </xf>
    <xf numFmtId="9" fontId="5" fillId="0" borderId="20" xfId="12" applyFont="1" applyBorder="1" applyAlignment="1">
      <alignment horizontal="center" vertical="center" wrapText="1"/>
    </xf>
    <xf numFmtId="44" fontId="5" fillId="0" borderId="20" xfId="11" applyFont="1" applyBorder="1" applyAlignment="1">
      <alignment horizontal="justify" vertical="center" wrapText="1"/>
    </xf>
    <xf numFmtId="1" fontId="5" fillId="4" borderId="20" xfId="3" applyNumberFormat="1" applyFont="1" applyFill="1" applyBorder="1" applyAlignment="1">
      <alignment horizontal="center" vertical="center"/>
    </xf>
    <xf numFmtId="1" fontId="5" fillId="4" borderId="20" xfId="12" applyNumberFormat="1" applyFont="1" applyFill="1" applyBorder="1" applyAlignment="1">
      <alignment horizontal="center" vertical="center"/>
    </xf>
    <xf numFmtId="1" fontId="5" fillId="4" borderId="21" xfId="12" applyNumberFormat="1" applyFont="1" applyFill="1" applyBorder="1" applyAlignment="1">
      <alignment horizontal="center" vertical="center"/>
    </xf>
    <xf numFmtId="0" fontId="6" fillId="0" borderId="20" xfId="12" applyNumberFormat="1" applyFont="1" applyBorder="1" applyAlignment="1">
      <alignment horizontal="center" vertical="center"/>
    </xf>
    <xf numFmtId="0" fontId="6" fillId="4" borderId="20" xfId="12" applyNumberFormat="1" applyFont="1" applyFill="1" applyBorder="1" applyAlignment="1">
      <alignment horizontal="center" vertical="center"/>
    </xf>
    <xf numFmtId="0" fontId="6" fillId="0" borderId="21" xfId="12" applyNumberFormat="1" applyFont="1" applyBorder="1" applyAlignment="1">
      <alignment horizontal="center" vertical="center"/>
    </xf>
    <xf numFmtId="0" fontId="25" fillId="0" borderId="20" xfId="3" applyFont="1" applyBorder="1" applyAlignment="1">
      <alignment horizontal="center" vertical="center" wrapText="1"/>
    </xf>
    <xf numFmtId="0" fontId="13" fillId="0" borderId="2" xfId="3" applyFont="1" applyBorder="1"/>
    <xf numFmtId="9" fontId="6" fillId="0" borderId="20" xfId="12" applyFont="1" applyBorder="1" applyAlignment="1">
      <alignment horizontal="center" vertical="center"/>
    </xf>
    <xf numFmtId="9" fontId="6" fillId="4" borderId="20" xfId="12" applyFont="1" applyFill="1" applyBorder="1" applyAlignment="1">
      <alignment horizontal="center" vertical="center"/>
    </xf>
    <xf numFmtId="9" fontId="6" fillId="4" borderId="21" xfId="12" applyFont="1" applyFill="1" applyBorder="1" applyAlignment="1">
      <alignment horizontal="center" vertical="center"/>
    </xf>
    <xf numFmtId="0" fontId="5" fillId="0" borderId="41" xfId="3" applyFont="1" applyBorder="1" applyAlignment="1">
      <alignment horizontal="left" vertical="center" wrapText="1"/>
    </xf>
    <xf numFmtId="0" fontId="6" fillId="0" borderId="68" xfId="3" applyFont="1" applyBorder="1" applyAlignment="1">
      <alignment horizontal="center" vertical="center"/>
    </xf>
    <xf numFmtId="0" fontId="5" fillId="0" borderId="41" xfId="3" applyFont="1" applyBorder="1" applyAlignment="1">
      <alignment horizontal="justify" vertical="center" wrapText="1"/>
    </xf>
    <xf numFmtId="0" fontId="5" fillId="0" borderId="74" xfId="3" applyFont="1" applyBorder="1" applyAlignment="1">
      <alignment horizontal="justify" vertical="center" wrapText="1"/>
    </xf>
    <xf numFmtId="0" fontId="5" fillId="0" borderId="51" xfId="3" applyFont="1" applyBorder="1" applyAlignment="1">
      <alignment vertical="center" wrapText="1"/>
    </xf>
    <xf numFmtId="0" fontId="4" fillId="3" borderId="73" xfId="3" applyFont="1" applyFill="1" applyBorder="1" applyAlignment="1">
      <alignment horizontal="center" vertical="center"/>
    </xf>
    <xf numFmtId="0" fontId="5" fillId="4" borderId="18" xfId="3" applyFont="1" applyFill="1" applyBorder="1" applyAlignment="1" applyProtection="1">
      <alignment horizontal="center" vertical="center"/>
      <protection locked="0"/>
    </xf>
    <xf numFmtId="0" fontId="5" fillId="4" borderId="64" xfId="3" applyFont="1" applyFill="1" applyBorder="1" applyAlignment="1" applyProtection="1">
      <alignment horizontal="center" vertical="center"/>
      <protection locked="0"/>
    </xf>
    <xf numFmtId="44" fontId="5" fillId="0" borderId="18" xfId="11" applyFont="1" applyFill="1" applyBorder="1" applyAlignment="1" applyProtection="1">
      <alignment horizontal="center" vertical="center" wrapText="1"/>
    </xf>
    <xf numFmtId="44" fontId="5" fillId="0" borderId="13" xfId="11" applyFont="1" applyFill="1" applyBorder="1" applyAlignment="1" applyProtection="1">
      <alignment horizontal="center" vertical="center" wrapText="1"/>
    </xf>
    <xf numFmtId="0" fontId="5" fillId="0" borderId="0" xfId="3" applyFont="1" applyAlignment="1" applyProtection="1">
      <alignment horizontal="center" vertical="center"/>
      <protection locked="0"/>
    </xf>
    <xf numFmtId="0" fontId="13" fillId="0" borderId="59" xfId="3" applyFont="1" applyBorder="1"/>
    <xf numFmtId="0" fontId="5" fillId="0" borderId="64" xfId="3" applyFont="1" applyBorder="1" applyAlignment="1" applyProtection="1">
      <alignment horizontal="center" vertical="center"/>
      <protection locked="0"/>
    </xf>
    <xf numFmtId="0" fontId="5" fillId="0" borderId="1" xfId="3" applyFont="1" applyBorder="1" applyAlignment="1">
      <alignment vertical="center" wrapText="1"/>
    </xf>
    <xf numFmtId="0" fontId="7" fillId="0" borderId="18" xfId="3" applyFont="1" applyBorder="1"/>
    <xf numFmtId="0" fontId="13" fillId="0" borderId="34" xfId="3" applyFont="1" applyBorder="1"/>
    <xf numFmtId="0" fontId="5" fillId="4" borderId="59" xfId="3" applyFont="1" applyFill="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6" fillId="4" borderId="43" xfId="3" applyFont="1" applyFill="1" applyBorder="1" applyAlignment="1">
      <alignment horizontal="center" vertical="center"/>
    </xf>
    <xf numFmtId="0" fontId="6" fillId="0" borderId="44" xfId="12" applyNumberFormat="1" applyFont="1" applyBorder="1" applyAlignment="1">
      <alignment horizontal="center" vertical="center"/>
    </xf>
    <xf numFmtId="0" fontId="6" fillId="0" borderId="43" xfId="3" applyFont="1" applyBorder="1" applyAlignment="1">
      <alignment horizontal="center" vertical="center"/>
    </xf>
    <xf numFmtId="0" fontId="6" fillId="0" borderId="74" xfId="3" applyFont="1" applyBorder="1" applyAlignment="1">
      <alignment horizontal="center" vertical="center"/>
    </xf>
    <xf numFmtId="0" fontId="6" fillId="0" borderId="72" xfId="3" applyFont="1" applyBorder="1" applyAlignment="1">
      <alignment horizontal="center" vertical="center"/>
    </xf>
    <xf numFmtId="0" fontId="5" fillId="0" borderId="53" xfId="3" applyFont="1" applyBorder="1" applyAlignment="1">
      <alignment vertical="center" wrapText="1"/>
    </xf>
    <xf numFmtId="0" fontId="5" fillId="0" borderId="67" xfId="3" applyFont="1" applyBorder="1" applyAlignment="1">
      <alignment horizontal="justify" vertical="center" wrapText="1"/>
    </xf>
    <xf numFmtId="0" fontId="6" fillId="4" borderId="49" xfId="3" applyFont="1" applyFill="1" applyBorder="1" applyAlignment="1">
      <alignment horizontal="center" vertical="center"/>
    </xf>
    <xf numFmtId="0" fontId="6" fillId="0" borderId="50" xfId="12" applyNumberFormat="1" applyFont="1" applyBorder="1" applyAlignment="1">
      <alignment horizontal="center" vertical="center"/>
    </xf>
    <xf numFmtId="0" fontId="6" fillId="0" borderId="49" xfId="3" applyFont="1" applyBorder="1" applyAlignment="1">
      <alignment horizontal="center" vertical="center"/>
    </xf>
    <xf numFmtId="0" fontId="6" fillId="0" borderId="67" xfId="3" applyFont="1" applyBorder="1" applyAlignment="1">
      <alignment horizontal="center" vertical="center"/>
    </xf>
    <xf numFmtId="0" fontId="6" fillId="0" borderId="21" xfId="12" applyNumberFormat="1" applyFont="1" applyFill="1" applyBorder="1" applyAlignment="1">
      <alignment horizontal="center" vertical="center"/>
    </xf>
    <xf numFmtId="0" fontId="6" fillId="0" borderId="19" xfId="12" applyNumberFormat="1" applyFont="1" applyFill="1" applyBorder="1" applyAlignment="1">
      <alignment horizontal="center" vertical="center"/>
    </xf>
    <xf numFmtId="0" fontId="13" fillId="0" borderId="21" xfId="3" applyFont="1" applyBorder="1"/>
    <xf numFmtId="0" fontId="13" fillId="0" borderId="19" xfId="3" applyFont="1" applyBorder="1"/>
    <xf numFmtId="0" fontId="13" fillId="0" borderId="20" xfId="3" applyFont="1" applyBorder="1"/>
    <xf numFmtId="0" fontId="8" fillId="0" borderId="3" xfId="3" applyFont="1" applyBorder="1" applyAlignment="1">
      <alignment horizontal="justify" vertical="center" wrapText="1"/>
    </xf>
    <xf numFmtId="0" fontId="6" fillId="0" borderId="41" xfId="12" applyNumberFormat="1" applyFont="1" applyFill="1" applyBorder="1" applyAlignment="1">
      <alignment horizontal="center" vertical="center"/>
    </xf>
    <xf numFmtId="0" fontId="5" fillId="0" borderId="52" xfId="3" applyFont="1" applyBorder="1" applyAlignment="1">
      <alignment vertical="center" wrapText="1"/>
    </xf>
    <xf numFmtId="0" fontId="5" fillId="0" borderId="60" xfId="3" applyFont="1" applyBorder="1" applyAlignment="1">
      <alignment horizontal="justify" vertical="center" wrapText="1"/>
    </xf>
    <xf numFmtId="9" fontId="5" fillId="0" borderId="13" xfId="12" applyFont="1" applyFill="1" applyBorder="1" applyAlignment="1">
      <alignment horizontal="center" vertical="center" wrapText="1"/>
    </xf>
    <xf numFmtId="9" fontId="8" fillId="4" borderId="21" xfId="3" applyNumberFormat="1" applyFont="1" applyFill="1" applyBorder="1" applyAlignment="1">
      <alignment vertical="center"/>
    </xf>
    <xf numFmtId="0" fontId="8" fillId="0" borderId="41" xfId="3" applyFont="1" applyBorder="1"/>
    <xf numFmtId="9" fontId="5" fillId="0" borderId="20" xfId="3" applyNumberFormat="1" applyFont="1" applyBorder="1" applyAlignment="1">
      <alignment horizontal="center" vertical="center" wrapText="1"/>
    </xf>
    <xf numFmtId="9" fontId="5" fillId="0" borderId="20" xfId="12" applyFont="1" applyFill="1" applyBorder="1" applyAlignment="1">
      <alignment horizontal="center" vertical="center" wrapText="1"/>
    </xf>
    <xf numFmtId="9" fontId="5" fillId="0" borderId="20" xfId="12" applyFont="1" applyBorder="1" applyAlignment="1" applyProtection="1">
      <alignment horizontal="center" vertical="center" wrapText="1"/>
    </xf>
    <xf numFmtId="0" fontId="28" fillId="0" borderId="19" xfId="3" applyFont="1" applyBorder="1" applyAlignment="1">
      <alignment horizontal="center" vertical="center"/>
    </xf>
    <xf numFmtId="0" fontId="28" fillId="0" borderId="20" xfId="3" applyFont="1" applyBorder="1" applyAlignment="1">
      <alignment horizontal="center" vertical="center"/>
    </xf>
    <xf numFmtId="0" fontId="28" fillId="0" borderId="21" xfId="12" applyNumberFormat="1" applyFont="1" applyBorder="1" applyAlignment="1">
      <alignment horizontal="center" vertical="center"/>
    </xf>
    <xf numFmtId="0" fontId="6" fillId="4" borderId="19" xfId="12" applyNumberFormat="1" applyFont="1" applyFill="1" applyBorder="1" applyAlignment="1">
      <alignment horizontal="center" vertical="center"/>
    </xf>
    <xf numFmtId="0" fontId="28" fillId="0" borderId="41" xfId="3" applyFont="1" applyBorder="1" applyAlignment="1">
      <alignment horizontal="center" vertical="center"/>
    </xf>
    <xf numFmtId="0" fontId="28" fillId="0" borderId="21" xfId="3" applyFont="1" applyBorder="1" applyAlignment="1">
      <alignment horizontal="center" vertical="center"/>
    </xf>
    <xf numFmtId="0" fontId="28" fillId="0" borderId="19" xfId="3" applyFont="1" applyBorder="1"/>
    <xf numFmtId="0" fontId="28" fillId="0" borderId="20" xfId="3" applyFont="1" applyBorder="1"/>
    <xf numFmtId="0" fontId="28" fillId="0" borderId="21" xfId="3" applyFont="1" applyBorder="1"/>
    <xf numFmtId="0" fontId="28" fillId="0" borderId="21" xfId="3" applyFont="1" applyBorder="1" applyAlignment="1">
      <alignment horizontal="center"/>
    </xf>
    <xf numFmtId="0" fontId="6" fillId="4" borderId="41" xfId="12" applyNumberFormat="1" applyFont="1" applyFill="1" applyBorder="1" applyAlignment="1">
      <alignment horizontal="center" vertical="center"/>
    </xf>
    <xf numFmtId="0" fontId="28" fillId="0" borderId="35" xfId="3" applyFont="1" applyBorder="1" applyAlignment="1">
      <alignment horizontal="center" vertical="center"/>
    </xf>
    <xf numFmtId="0" fontId="28" fillId="0" borderId="36" xfId="3" applyFont="1" applyBorder="1" applyAlignment="1">
      <alignment horizontal="center" vertical="center"/>
    </xf>
    <xf numFmtId="0" fontId="6" fillId="4" borderId="37" xfId="12" applyNumberFormat="1" applyFont="1" applyFill="1" applyBorder="1" applyAlignment="1">
      <alignment horizontal="center" vertical="center"/>
    </xf>
    <xf numFmtId="0" fontId="6" fillId="0" borderId="35" xfId="12" applyNumberFormat="1" applyFont="1" applyFill="1" applyBorder="1" applyAlignment="1">
      <alignment horizontal="center" vertical="center"/>
    </xf>
    <xf numFmtId="0" fontId="28" fillId="0" borderId="36" xfId="3" applyFont="1" applyBorder="1"/>
    <xf numFmtId="0" fontId="28" fillId="0" borderId="37" xfId="3" applyFont="1" applyBorder="1"/>
    <xf numFmtId="0" fontId="28" fillId="0" borderId="35" xfId="3" applyFont="1" applyBorder="1"/>
    <xf numFmtId="0" fontId="28" fillId="0" borderId="38" xfId="3" applyFont="1" applyBorder="1"/>
    <xf numFmtId="0" fontId="4" fillId="3" borderId="35" xfId="3" applyFont="1" applyFill="1" applyBorder="1" applyAlignment="1">
      <alignment horizontal="center" vertical="center"/>
    </xf>
    <xf numFmtId="0" fontId="4" fillId="3" borderId="36" xfId="3" applyFont="1" applyFill="1" applyBorder="1" applyAlignment="1">
      <alignment horizontal="center" vertical="center"/>
    </xf>
    <xf numFmtId="0" fontId="4" fillId="3" borderId="61" xfId="3" applyFont="1" applyFill="1" applyBorder="1" applyAlignment="1">
      <alignment horizontal="center" vertical="center"/>
    </xf>
    <xf numFmtId="0" fontId="4" fillId="3" borderId="38" xfId="3" applyFont="1" applyFill="1" applyBorder="1" applyAlignment="1">
      <alignment horizontal="center" vertical="center"/>
    </xf>
    <xf numFmtId="0" fontId="4" fillId="3" borderId="37" xfId="3" applyFont="1" applyFill="1" applyBorder="1" applyAlignment="1">
      <alignment horizontal="center" vertical="center"/>
    </xf>
    <xf numFmtId="44" fontId="5" fillId="0" borderId="18" xfId="11" applyFont="1" applyBorder="1" applyAlignment="1">
      <alignment horizontal="left" vertical="center" wrapText="1"/>
    </xf>
    <xf numFmtId="0" fontId="5" fillId="5" borderId="65" xfId="3" applyFont="1" applyFill="1" applyBorder="1" applyAlignment="1">
      <alignment horizontal="center" vertical="center"/>
    </xf>
    <xf numFmtId="0" fontId="5" fillId="0" borderId="46" xfId="3" applyFont="1" applyBorder="1" applyAlignment="1">
      <alignment horizontal="center" vertical="center"/>
    </xf>
    <xf numFmtId="0" fontId="5" fillId="0" borderId="66" xfId="3" applyFont="1" applyBorder="1" applyAlignment="1">
      <alignment horizontal="center" vertical="center"/>
    </xf>
    <xf numFmtId="0" fontId="5" fillId="4" borderId="64" xfId="3" applyFont="1" applyFill="1" applyBorder="1" applyAlignment="1">
      <alignment horizontal="center" vertical="center"/>
    </xf>
    <xf numFmtId="9" fontId="5" fillId="0" borderId="33" xfId="3" applyNumberFormat="1" applyFont="1" applyBorder="1" applyAlignment="1">
      <alignment horizontal="center" vertical="center" wrapText="1"/>
    </xf>
    <xf numFmtId="44" fontId="5" fillId="0" borderId="33" xfId="11" applyFont="1" applyBorder="1" applyAlignment="1">
      <alignment horizontal="left" vertical="center" wrapText="1"/>
    </xf>
    <xf numFmtId="0" fontId="5" fillId="4" borderId="23" xfId="12" applyNumberFormat="1" applyFont="1" applyFill="1" applyBorder="1" applyAlignment="1">
      <alignment horizontal="center" vertical="center"/>
    </xf>
    <xf numFmtId="0" fontId="5" fillId="4" borderId="23" xfId="3" applyFont="1" applyFill="1" applyBorder="1" applyAlignment="1">
      <alignment horizontal="center" vertical="center"/>
    </xf>
    <xf numFmtId="0" fontId="8" fillId="0" borderId="1" xfId="3" applyFont="1" applyBorder="1" applyAlignment="1">
      <alignment horizontal="center"/>
    </xf>
    <xf numFmtId="0" fontId="5" fillId="0" borderId="23" xfId="3" applyFont="1" applyBorder="1" applyAlignment="1">
      <alignment horizontal="center" vertical="center"/>
    </xf>
    <xf numFmtId="9" fontId="6" fillId="0" borderId="19" xfId="12" applyFont="1" applyBorder="1" applyAlignment="1">
      <alignment horizontal="center" vertical="center"/>
    </xf>
    <xf numFmtId="9" fontId="26" fillId="4" borderId="21" xfId="12" applyFont="1" applyFill="1" applyBorder="1" applyAlignment="1">
      <alignment horizontal="center" vertical="center"/>
    </xf>
    <xf numFmtId="9" fontId="27" fillId="5" borderId="19" xfId="12" applyFont="1" applyFill="1" applyBorder="1" applyAlignment="1">
      <alignment horizontal="center" vertical="center"/>
    </xf>
    <xf numFmtId="9" fontId="6" fillId="0" borderId="21" xfId="12" applyFont="1" applyBorder="1" applyAlignment="1">
      <alignment horizontal="center" vertical="center"/>
    </xf>
    <xf numFmtId="0" fontId="15" fillId="0" borderId="18" xfId="3" applyFont="1" applyBorder="1" applyAlignment="1">
      <alignment horizontal="justify" vertical="center" wrapText="1"/>
    </xf>
    <xf numFmtId="0" fontId="30" fillId="0" borderId="18" xfId="4" applyFont="1" applyBorder="1" applyAlignment="1">
      <alignment horizontal="justify" vertical="center" wrapText="1"/>
    </xf>
    <xf numFmtId="0" fontId="5" fillId="0" borderId="33" xfId="17" applyFont="1" applyBorder="1" applyAlignment="1">
      <alignment horizontal="justify" vertical="center" wrapText="1"/>
    </xf>
    <xf numFmtId="0" fontId="5" fillId="0" borderId="33" xfId="18" applyFont="1" applyBorder="1" applyAlignment="1">
      <alignment horizontal="justify" vertical="center" wrapText="1"/>
    </xf>
    <xf numFmtId="0" fontId="5" fillId="0" borderId="33" xfId="17" applyFont="1" applyBorder="1" applyAlignment="1">
      <alignment horizontal="left" vertical="center" wrapText="1"/>
    </xf>
    <xf numFmtId="1" fontId="5" fillId="0" borderId="33" xfId="3" applyNumberFormat="1" applyFont="1" applyBorder="1" applyAlignment="1">
      <alignment horizontal="center" vertical="center" wrapText="1"/>
    </xf>
    <xf numFmtId="0" fontId="5" fillId="0" borderId="33" xfId="12" applyNumberFormat="1" applyFont="1" applyBorder="1" applyAlignment="1">
      <alignment horizontal="center" vertical="center" wrapText="1"/>
    </xf>
    <xf numFmtId="0" fontId="30" fillId="0" borderId="33" xfId="18" applyFont="1" applyBorder="1" applyAlignment="1">
      <alignment horizontal="justify" vertical="center" wrapText="1"/>
    </xf>
    <xf numFmtId="0" fontId="30" fillId="0" borderId="33" xfId="17" applyFont="1" applyBorder="1" applyAlignment="1">
      <alignment horizontal="left" vertical="top" wrapText="1"/>
    </xf>
    <xf numFmtId="0" fontId="5" fillId="0" borderId="64" xfId="12" applyNumberFormat="1" applyFont="1" applyBorder="1" applyAlignment="1">
      <alignment horizontal="center" vertical="center"/>
    </xf>
    <xf numFmtId="0" fontId="5" fillId="4" borderId="62" xfId="3" applyFont="1" applyFill="1" applyBorder="1" applyAlignment="1">
      <alignment horizontal="center" vertical="center"/>
    </xf>
    <xf numFmtId="0" fontId="30" fillId="0" borderId="18" xfId="18" applyFont="1" applyBorder="1" applyAlignment="1">
      <alignment horizontal="justify" vertical="center" wrapText="1"/>
    </xf>
    <xf numFmtId="0" fontId="30" fillId="0" borderId="18" xfId="18" applyFont="1" applyBorder="1" applyAlignment="1">
      <alignment horizontal="left" vertical="center" wrapText="1"/>
    </xf>
    <xf numFmtId="44" fontId="30" fillId="0" borderId="18" xfId="11" applyFont="1" applyBorder="1" applyAlignment="1">
      <alignment horizontal="justify" vertical="center" wrapText="1"/>
    </xf>
    <xf numFmtId="0" fontId="30" fillId="8" borderId="18" xfId="17" applyFont="1" applyFill="1" applyBorder="1" applyAlignment="1">
      <alignment horizontal="justify" vertical="top" wrapText="1"/>
    </xf>
    <xf numFmtId="0" fontId="30" fillId="0" borderId="18" xfId="18" applyFont="1" applyBorder="1" applyAlignment="1">
      <alignment horizontal="justify" vertical="top" wrapText="1"/>
    </xf>
    <xf numFmtId="0" fontId="30" fillId="0" borderId="18" xfId="18" applyFont="1" applyBorder="1" applyAlignment="1">
      <alignment horizontal="center" vertical="center" wrapText="1"/>
    </xf>
    <xf numFmtId="9" fontId="30" fillId="0" borderId="18" xfId="19" applyFont="1" applyBorder="1" applyAlignment="1" applyProtection="1">
      <alignment horizontal="center" vertical="center" wrapText="1"/>
    </xf>
    <xf numFmtId="44" fontId="30" fillId="0" borderId="18" xfId="11" applyFont="1" applyBorder="1" applyAlignment="1">
      <alignment horizontal="left" vertical="center" wrapText="1"/>
    </xf>
    <xf numFmtId="0" fontId="5" fillId="5" borderId="21" xfId="3" applyFont="1" applyFill="1" applyBorder="1" applyAlignment="1">
      <alignment horizontal="center" vertical="center"/>
    </xf>
    <xf numFmtId="0" fontId="5" fillId="4" borderId="41" xfId="3" applyFont="1" applyFill="1" applyBorder="1" applyAlignment="1">
      <alignment horizontal="center" vertical="center"/>
    </xf>
    <xf numFmtId="0" fontId="5" fillId="0" borderId="18" xfId="18" applyFont="1" applyBorder="1" applyAlignment="1">
      <alignment horizontal="justify" vertical="center" wrapText="1"/>
    </xf>
    <xf numFmtId="0" fontId="5" fillId="0" borderId="18" xfId="18" applyFont="1" applyBorder="1" applyAlignment="1">
      <alignment horizontal="center" vertical="center" wrapText="1"/>
    </xf>
    <xf numFmtId="9" fontId="5" fillId="0" borderId="18" xfId="19" applyFont="1" applyBorder="1" applyAlignment="1" applyProtection="1">
      <alignment horizontal="center" vertical="center" wrapText="1"/>
    </xf>
    <xf numFmtId="0" fontId="5" fillId="0" borderId="13" xfId="18" applyFont="1" applyBorder="1" applyAlignment="1">
      <alignment horizontal="justify" vertical="center" wrapText="1"/>
    </xf>
    <xf numFmtId="9" fontId="5" fillId="0" borderId="51" xfId="12" applyFont="1" applyBorder="1" applyAlignment="1">
      <alignment horizontal="center" vertical="center" wrapText="1"/>
    </xf>
    <xf numFmtId="44" fontId="30" fillId="0" borderId="51" xfId="11" applyFont="1" applyBorder="1" applyAlignment="1">
      <alignment horizontal="left" vertical="center" wrapText="1"/>
    </xf>
    <xf numFmtId="0" fontId="30" fillId="0" borderId="51" xfId="18" applyFont="1" applyBorder="1" applyAlignment="1">
      <alignment horizontal="left" vertical="center" wrapText="1"/>
    </xf>
    <xf numFmtId="0" fontId="5" fillId="0" borderId="40" xfId="3" applyFont="1" applyBorder="1" applyAlignment="1">
      <alignment horizontal="center" vertical="center"/>
    </xf>
    <xf numFmtId="0" fontId="5" fillId="0" borderId="43" xfId="3" applyFont="1" applyBorder="1" applyAlignment="1">
      <alignment horizontal="center" vertical="center"/>
    </xf>
    <xf numFmtId="0" fontId="5" fillId="4" borderId="44" xfId="3" applyFont="1" applyFill="1" applyBorder="1" applyAlignment="1">
      <alignment horizontal="center" vertical="center"/>
    </xf>
    <xf numFmtId="9" fontId="5" fillId="0" borderId="44" xfId="12" applyFont="1" applyFill="1" applyBorder="1" applyAlignment="1">
      <alignment horizontal="center" vertical="center"/>
    </xf>
    <xf numFmtId="9" fontId="5" fillId="0" borderId="43" xfId="12" applyFont="1" applyFill="1" applyBorder="1" applyAlignment="1">
      <alignment horizontal="center" vertical="center"/>
    </xf>
    <xf numFmtId="0" fontId="5" fillId="0" borderId="44" xfId="3" applyFont="1" applyBorder="1" applyAlignment="1">
      <alignment horizontal="center" vertical="center"/>
    </xf>
    <xf numFmtId="0" fontId="5" fillId="0" borderId="74" xfId="3" applyFont="1" applyBorder="1" applyAlignment="1">
      <alignment horizontal="center" vertical="center"/>
    </xf>
    <xf numFmtId="0" fontId="13" fillId="0" borderId="53" xfId="3" applyFont="1" applyBorder="1" applyAlignment="1">
      <alignment horizontal="center" vertical="center"/>
    </xf>
    <xf numFmtId="9" fontId="5" fillId="0" borderId="53" xfId="12" applyFont="1" applyBorder="1" applyAlignment="1">
      <alignment horizontal="center" vertical="center" wrapText="1"/>
    </xf>
    <xf numFmtId="0" fontId="13" fillId="0" borderId="53" xfId="3" applyFont="1" applyBorder="1"/>
    <xf numFmtId="44" fontId="13" fillId="0" borderId="53" xfId="11" applyFont="1" applyBorder="1"/>
    <xf numFmtId="0" fontId="8" fillId="0" borderId="56" xfId="3" applyFont="1" applyBorder="1"/>
    <xf numFmtId="0" fontId="8" fillId="0" borderId="49" xfId="3" applyFont="1" applyBorder="1"/>
    <xf numFmtId="0" fontId="8" fillId="0" borderId="50" xfId="3" applyFont="1" applyBorder="1"/>
    <xf numFmtId="0" fontId="5" fillId="4" borderId="49" xfId="3" applyFont="1" applyFill="1" applyBorder="1" applyAlignment="1">
      <alignment horizontal="center" vertical="center"/>
    </xf>
    <xf numFmtId="0" fontId="8" fillId="0" borderId="67" xfId="3" applyFont="1" applyBorder="1"/>
    <xf numFmtId="0" fontId="13" fillId="0" borderId="18" xfId="3" applyFont="1" applyBorder="1" applyAlignment="1">
      <alignment horizontal="center" vertical="center"/>
    </xf>
    <xf numFmtId="0" fontId="5" fillId="0" borderId="21" xfId="3" applyFont="1" applyBorder="1" applyAlignment="1">
      <alignment vertical="center"/>
    </xf>
    <xf numFmtId="0" fontId="8" fillId="4" borderId="19" xfId="3" applyFont="1" applyFill="1" applyBorder="1" applyAlignment="1">
      <alignment horizontal="center" vertical="center"/>
    </xf>
    <xf numFmtId="44" fontId="5" fillId="0" borderId="11" xfId="11" applyFont="1" applyBorder="1"/>
    <xf numFmtId="1" fontId="5" fillId="4" borderId="40" xfId="3" applyNumberFormat="1" applyFont="1" applyFill="1" applyBorder="1" applyAlignment="1" applyProtection="1">
      <alignment horizontal="center" vertical="center"/>
      <protection locked="0"/>
    </xf>
    <xf numFmtId="1" fontId="5" fillId="4" borderId="43" xfId="3" applyNumberFormat="1" applyFont="1" applyFill="1" applyBorder="1" applyAlignment="1" applyProtection="1">
      <alignment horizontal="center" vertical="center"/>
      <protection locked="0"/>
    </xf>
    <xf numFmtId="1" fontId="5" fillId="4" borderId="44" xfId="3" applyNumberFormat="1" applyFont="1" applyFill="1" applyBorder="1" applyAlignment="1" applyProtection="1">
      <alignment horizontal="center" vertical="center"/>
      <protection locked="0"/>
    </xf>
    <xf numFmtId="0" fontId="0" fillId="0" borderId="0" xfId="0" applyAlignment="1">
      <alignment vertical="center"/>
    </xf>
    <xf numFmtId="0" fontId="4" fillId="3" borderId="34" xfId="3" applyFont="1" applyFill="1" applyBorder="1" applyAlignment="1">
      <alignment horizontal="center" vertical="center"/>
    </xf>
    <xf numFmtId="0" fontId="4" fillId="3" borderId="5" xfId="3" applyFont="1" applyFill="1" applyBorder="1" applyAlignment="1">
      <alignment horizontal="center" vertical="center"/>
    </xf>
    <xf numFmtId="0" fontId="4" fillId="3" borderId="4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11" xfId="3" applyFont="1" applyFill="1" applyBorder="1" applyAlignment="1">
      <alignment horizontal="center" vertical="center"/>
    </xf>
    <xf numFmtId="0" fontId="4" fillId="3" borderId="12" xfId="3" applyFont="1" applyFill="1" applyBorder="1" applyAlignment="1">
      <alignment horizontal="center" vertical="center"/>
    </xf>
    <xf numFmtId="0" fontId="3" fillId="2" borderId="1" xfId="3" applyFont="1" applyFill="1" applyBorder="1" applyAlignment="1">
      <alignment horizontal="center" vertical="top" wrapText="1"/>
    </xf>
    <xf numFmtId="0" fontId="3" fillId="2" borderId="2" xfId="3" applyFont="1" applyFill="1" applyBorder="1" applyAlignment="1">
      <alignment horizontal="center" vertical="top" wrapText="1"/>
    </xf>
    <xf numFmtId="0" fontId="3" fillId="2" borderId="3" xfId="3" applyFont="1" applyFill="1" applyBorder="1" applyAlignment="1">
      <alignment horizontal="center" vertical="top" wrapText="1"/>
    </xf>
    <xf numFmtId="0" fontId="4" fillId="3" borderId="33"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33"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9" xfId="3" applyFont="1" applyFill="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4" fillId="3" borderId="7" xfId="3" applyFont="1" applyFill="1" applyBorder="1" applyAlignment="1">
      <alignment horizontal="center" vertical="center"/>
    </xf>
    <xf numFmtId="0" fontId="4" fillId="3" borderId="7"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5" fillId="0" borderId="33"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33" xfId="3" applyFont="1" applyBorder="1" applyAlignment="1">
      <alignment horizontal="justify" vertical="center" wrapText="1"/>
    </xf>
    <xf numFmtId="0" fontId="5" fillId="0" borderId="13" xfId="3" applyFont="1" applyBorder="1" applyAlignment="1">
      <alignment horizontal="justify" vertical="center" wrapText="1"/>
    </xf>
    <xf numFmtId="0" fontId="6" fillId="0" borderId="33" xfId="3" applyFont="1" applyBorder="1" applyAlignment="1">
      <alignment horizontal="center" vertical="center"/>
    </xf>
    <xf numFmtId="0" fontId="6" fillId="0" borderId="8" xfId="3" applyFont="1" applyBorder="1" applyAlignment="1">
      <alignment horizontal="center" vertical="center"/>
    </xf>
    <xf numFmtId="0" fontId="5" fillId="0" borderId="8"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22" xfId="3" applyFont="1" applyBorder="1" applyAlignment="1">
      <alignment horizontal="center" vertical="center" wrapText="1"/>
    </xf>
    <xf numFmtId="0" fontId="8" fillId="0" borderId="40" xfId="3" applyFont="1" applyBorder="1" applyAlignment="1">
      <alignment horizontal="left" vertical="center" wrapText="1"/>
    </xf>
    <xf numFmtId="0" fontId="8" fillId="0" borderId="54" xfId="3" applyFont="1" applyBorder="1" applyAlignment="1">
      <alignment horizontal="left" vertical="center" wrapText="1"/>
    </xf>
    <xf numFmtId="0" fontId="8" fillId="0" borderId="56" xfId="3" applyFont="1" applyBorder="1" applyAlignment="1">
      <alignment horizontal="left" vertical="center" wrapText="1"/>
    </xf>
    <xf numFmtId="0" fontId="5" fillId="0" borderId="39" xfId="3" applyFont="1" applyBorder="1" applyAlignment="1">
      <alignment horizontal="left" vertical="center" wrapText="1"/>
    </xf>
    <xf numFmtId="0" fontId="5" fillId="0" borderId="57" xfId="3" applyFont="1" applyBorder="1" applyAlignment="1">
      <alignment horizontal="left" vertical="center" wrapText="1"/>
    </xf>
    <xf numFmtId="0" fontId="5" fillId="0" borderId="58" xfId="3" applyFont="1" applyBorder="1" applyAlignment="1">
      <alignment horizontal="left" vertical="center" wrapText="1"/>
    </xf>
    <xf numFmtId="44" fontId="5" fillId="0" borderId="33" xfId="11" applyFont="1" applyBorder="1" applyAlignment="1" applyProtection="1">
      <alignment horizontal="center" vertical="center" wrapText="1"/>
    </xf>
    <xf numFmtId="44" fontId="5" fillId="0" borderId="8" xfId="11" applyFont="1" applyBorder="1" applyAlignment="1" applyProtection="1">
      <alignment horizontal="center" vertical="center" wrapText="1"/>
    </xf>
    <xf numFmtId="0" fontId="4" fillId="3" borderId="9" xfId="3" applyFont="1" applyFill="1" applyBorder="1" applyAlignment="1">
      <alignment horizontal="center" vertical="center" wrapText="1"/>
    </xf>
    <xf numFmtId="0" fontId="5" fillId="0" borderId="33" xfId="3" applyFont="1" applyBorder="1" applyAlignment="1">
      <alignment horizontal="left" vertical="center" wrapText="1"/>
    </xf>
    <xf numFmtId="0" fontId="5" fillId="0" borderId="13" xfId="3" applyFont="1" applyBorder="1" applyAlignment="1">
      <alignment horizontal="left" vertical="center" wrapText="1"/>
    </xf>
    <xf numFmtId="0" fontId="5" fillId="0" borderId="10" xfId="3" applyFont="1" applyBorder="1" applyAlignment="1">
      <alignment horizontal="center" vertical="center" wrapText="1"/>
    </xf>
    <xf numFmtId="0" fontId="6" fillId="0" borderId="13" xfId="3" applyFont="1" applyBorder="1" applyAlignment="1">
      <alignment horizontal="center" vertical="center"/>
    </xf>
    <xf numFmtId="0" fontId="5" fillId="0" borderId="62"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8" xfId="3" applyFont="1" applyBorder="1" applyAlignment="1">
      <alignment horizontal="left" vertical="center" wrapText="1"/>
    </xf>
    <xf numFmtId="0" fontId="5" fillId="0" borderId="12" xfId="3" applyFont="1" applyBorder="1" applyAlignment="1">
      <alignment horizontal="left" vertical="center" wrapText="1"/>
    </xf>
    <xf numFmtId="0" fontId="5" fillId="0" borderId="9" xfId="3" applyFont="1" applyBorder="1" applyAlignment="1">
      <alignment horizontal="center" vertical="center" wrapText="1"/>
    </xf>
    <xf numFmtId="0" fontId="5" fillId="0" borderId="33" xfId="3" applyFont="1" applyBorder="1" applyAlignment="1">
      <alignment horizontal="left" vertical="top" wrapText="1"/>
    </xf>
    <xf numFmtId="0" fontId="5" fillId="0" borderId="13" xfId="3" applyFont="1" applyBorder="1" applyAlignment="1">
      <alignment horizontal="left" vertical="top" wrapText="1"/>
    </xf>
    <xf numFmtId="0" fontId="5" fillId="4" borderId="33" xfId="3" applyFont="1" applyFill="1" applyBorder="1" applyAlignment="1" applyProtection="1">
      <alignment horizontal="center" vertical="center"/>
      <protection locked="0"/>
    </xf>
    <xf numFmtId="0" fontId="5" fillId="4" borderId="13" xfId="3" applyFont="1" applyFill="1" applyBorder="1" applyAlignment="1" applyProtection="1">
      <alignment horizontal="center" vertical="center"/>
      <protection locked="0"/>
    </xf>
    <xf numFmtId="0" fontId="13" fillId="0" borderId="33" xfId="3" applyFont="1" applyBorder="1" applyAlignment="1" applyProtection="1">
      <alignment horizontal="center"/>
      <protection locked="0"/>
    </xf>
    <xf numFmtId="0" fontId="13" fillId="0" borderId="13" xfId="3" applyFont="1" applyBorder="1" applyAlignment="1" applyProtection="1">
      <alignment horizontal="center"/>
      <protection locked="0"/>
    </xf>
    <xf numFmtId="0" fontId="5" fillId="0" borderId="66" xfId="3" applyFont="1" applyBorder="1" applyAlignment="1" applyProtection="1">
      <alignment horizontal="center" vertical="center"/>
      <protection locked="0"/>
    </xf>
    <xf numFmtId="0" fontId="5" fillId="0" borderId="38" xfId="3" applyFont="1" applyBorder="1" applyAlignment="1" applyProtection="1">
      <alignment horizontal="center" vertical="center"/>
      <protection locked="0"/>
    </xf>
    <xf numFmtId="0" fontId="5" fillId="0" borderId="65" xfId="3" applyFont="1" applyBorder="1" applyAlignment="1" applyProtection="1">
      <alignment horizontal="center" vertical="center"/>
      <protection locked="0"/>
    </xf>
    <xf numFmtId="0" fontId="5" fillId="0" borderId="61" xfId="3" applyFont="1" applyBorder="1" applyAlignment="1" applyProtection="1">
      <alignment horizontal="center" vertical="center"/>
      <protection locked="0"/>
    </xf>
    <xf numFmtId="9" fontId="5" fillId="0" borderId="33" xfId="12" applyFont="1" applyBorder="1" applyAlignment="1" applyProtection="1">
      <alignment horizontal="center" vertical="center" wrapText="1"/>
    </xf>
    <xf numFmtId="9" fontId="5" fillId="0" borderId="13" xfId="12" applyFont="1" applyBorder="1" applyAlignment="1" applyProtection="1">
      <alignment horizontal="center" vertical="center" wrapText="1"/>
    </xf>
    <xf numFmtId="0" fontId="13" fillId="0" borderId="62" xfId="3" applyFont="1" applyBorder="1" applyAlignment="1" applyProtection="1">
      <alignment horizontal="center"/>
      <protection locked="0"/>
    </xf>
    <xf numFmtId="0" fontId="13" fillId="0" borderId="35" xfId="3" applyFont="1" applyBorder="1" applyAlignment="1" applyProtection="1">
      <alignment horizontal="center"/>
      <protection locked="0"/>
    </xf>
    <xf numFmtId="0" fontId="5" fillId="0" borderId="63" xfId="3" applyFont="1" applyBorder="1" applyAlignment="1" applyProtection="1">
      <alignment horizontal="center" vertical="center"/>
      <protection locked="0"/>
    </xf>
    <xf numFmtId="0" fontId="5" fillId="0" borderId="36" xfId="3" applyFont="1" applyBorder="1" applyAlignment="1" applyProtection="1">
      <alignment horizontal="center" vertical="center"/>
      <protection locked="0"/>
    </xf>
    <xf numFmtId="0" fontId="13" fillId="0" borderId="65" xfId="3" applyFont="1" applyBorder="1" applyAlignment="1" applyProtection="1">
      <alignment horizontal="center"/>
      <protection locked="0"/>
    </xf>
    <xf numFmtId="0" fontId="13" fillId="0" borderId="61" xfId="3" applyFont="1" applyBorder="1" applyAlignment="1" applyProtection="1">
      <alignment horizontal="center"/>
      <protection locked="0"/>
    </xf>
    <xf numFmtId="0" fontId="5" fillId="0" borderId="33"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44" fontId="5" fillId="0" borderId="13" xfId="11" applyFont="1" applyBorder="1" applyAlignment="1" applyProtection="1">
      <alignment horizontal="center" vertical="center" wrapText="1"/>
    </xf>
    <xf numFmtId="0" fontId="8" fillId="0" borderId="62" xfId="3" applyFont="1" applyBorder="1" applyAlignment="1">
      <alignment horizontal="left" vertical="center" wrapText="1"/>
    </xf>
    <xf numFmtId="0" fontId="8" fillId="0" borderId="15" xfId="3" applyFont="1" applyBorder="1" applyAlignment="1">
      <alignment horizontal="left" vertical="center" wrapText="1"/>
    </xf>
    <xf numFmtId="0" fontId="8" fillId="0" borderId="35" xfId="3" applyFont="1" applyBorder="1" applyAlignment="1">
      <alignment horizontal="left" vertical="center" wrapText="1"/>
    </xf>
    <xf numFmtId="0" fontId="5" fillId="0" borderId="64" xfId="3" applyFont="1" applyBorder="1" applyAlignment="1">
      <alignment horizontal="left" vertical="center" wrapText="1"/>
    </xf>
    <xf numFmtId="0" fontId="5" fillId="0" borderId="17" xfId="3" applyFont="1" applyBorder="1" applyAlignment="1">
      <alignment horizontal="left" vertical="center" wrapText="1"/>
    </xf>
    <xf numFmtId="0" fontId="5" fillId="0" borderId="37" xfId="3" applyFont="1" applyBorder="1" applyAlignment="1">
      <alignment horizontal="left" vertical="center" wrapText="1"/>
    </xf>
    <xf numFmtId="0" fontId="6" fillId="0" borderId="40" xfId="3" applyFont="1" applyBorder="1" applyAlignment="1">
      <alignment horizontal="center" vertical="center"/>
    </xf>
    <xf numFmtId="0" fontId="6" fillId="0" borderId="54" xfId="3" applyFont="1" applyBorder="1" applyAlignment="1">
      <alignment horizontal="center" vertical="center"/>
    </xf>
    <xf numFmtId="0" fontId="5" fillId="0" borderId="42" xfId="3" applyFont="1" applyBorder="1" applyAlignment="1">
      <alignment horizontal="center" vertical="center" wrapText="1"/>
    </xf>
    <xf numFmtId="0" fontId="5" fillId="0" borderId="59" xfId="3" applyFont="1" applyBorder="1" applyAlignment="1">
      <alignment horizontal="center" vertical="center" wrapText="1"/>
    </xf>
    <xf numFmtId="0" fontId="5" fillId="0" borderId="12" xfId="3" applyFont="1" applyBorder="1" applyAlignment="1">
      <alignment horizontal="center" vertical="center" wrapText="1"/>
    </xf>
    <xf numFmtId="44" fontId="5" fillId="0" borderId="45" xfId="11" applyFont="1" applyBorder="1" applyAlignment="1" applyProtection="1">
      <alignment horizontal="center" vertical="center" wrapText="1"/>
    </xf>
    <xf numFmtId="0" fontId="5" fillId="0" borderId="45" xfId="3" applyFont="1" applyBorder="1" applyAlignment="1">
      <alignment horizontal="center" vertical="center" wrapText="1"/>
    </xf>
    <xf numFmtId="0" fontId="4" fillId="3" borderId="51" xfId="3" applyFont="1" applyFill="1" applyBorder="1" applyAlignment="1">
      <alignment horizontal="center" vertical="center"/>
    </xf>
    <xf numFmtId="0" fontId="4" fillId="3" borderId="52" xfId="3" applyFont="1" applyFill="1" applyBorder="1" applyAlignment="1">
      <alignment horizontal="center" vertical="center"/>
    </xf>
    <xf numFmtId="0" fontId="4" fillId="3" borderId="53" xfId="3" applyFont="1" applyFill="1" applyBorder="1" applyAlignment="1">
      <alignment horizontal="center" vertical="center"/>
    </xf>
    <xf numFmtId="0" fontId="4" fillId="3" borderId="51" xfId="3" applyFont="1" applyFill="1" applyBorder="1" applyAlignment="1">
      <alignment horizontal="center" vertical="center" wrapText="1"/>
    </xf>
    <xf numFmtId="0" fontId="4" fillId="3" borderId="52" xfId="3" applyFont="1" applyFill="1" applyBorder="1" applyAlignment="1">
      <alignment horizontal="center" vertical="center" wrapText="1"/>
    </xf>
    <xf numFmtId="0" fontId="4" fillId="3" borderId="53" xfId="3" applyFont="1" applyFill="1" applyBorder="1" applyAlignment="1">
      <alignment horizontal="center" vertical="center" wrapText="1"/>
    </xf>
    <xf numFmtId="0" fontId="4" fillId="3" borderId="40" xfId="3" applyFont="1" applyFill="1" applyBorder="1" applyAlignment="1">
      <alignment horizontal="center" vertical="center"/>
    </xf>
    <xf numFmtId="0" fontId="4" fillId="3" borderId="43" xfId="3" applyFont="1" applyFill="1" applyBorder="1" applyAlignment="1">
      <alignment horizontal="center" vertical="center"/>
    </xf>
    <xf numFmtId="0" fontId="4" fillId="3" borderId="44" xfId="3" applyFont="1" applyFill="1" applyBorder="1" applyAlignment="1">
      <alignment horizontal="center" vertical="center"/>
    </xf>
    <xf numFmtId="0" fontId="4" fillId="3" borderId="54" xfId="3" applyFont="1" applyFill="1" applyBorder="1" applyAlignment="1">
      <alignment horizontal="center" vertical="center"/>
    </xf>
    <xf numFmtId="0" fontId="4" fillId="3" borderId="45" xfId="3" applyFont="1" applyFill="1" applyBorder="1" applyAlignment="1">
      <alignment horizontal="center" vertical="center"/>
    </xf>
    <xf numFmtId="0" fontId="4" fillId="3" borderId="55"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68" xfId="3" applyFont="1" applyFill="1" applyBorder="1" applyAlignment="1">
      <alignment horizontal="center" vertical="center" wrapText="1"/>
    </xf>
    <xf numFmtId="0" fontId="4" fillId="3" borderId="71" xfId="3" applyFont="1" applyFill="1" applyBorder="1" applyAlignment="1">
      <alignment horizontal="center" vertical="center" wrapText="1"/>
    </xf>
    <xf numFmtId="0" fontId="4" fillId="3" borderId="72" xfId="3" applyFont="1" applyFill="1" applyBorder="1" applyAlignment="1">
      <alignment horizontal="center" vertical="center" wrapText="1"/>
    </xf>
    <xf numFmtId="0" fontId="8" fillId="0" borderId="33" xfId="3" applyFont="1" applyBorder="1" applyAlignment="1">
      <alignment horizontal="left" vertical="center" wrapText="1"/>
    </xf>
    <xf numFmtId="0" fontId="8" fillId="0" borderId="13" xfId="3" applyFont="1" applyBorder="1" applyAlignment="1">
      <alignment horizontal="left" vertical="center" wrapText="1"/>
    </xf>
    <xf numFmtId="0" fontId="5" fillId="0" borderId="51" xfId="3" applyFont="1" applyBorder="1" applyAlignment="1">
      <alignment horizontal="justify" vertical="center" wrapText="1"/>
    </xf>
    <xf numFmtId="0" fontId="5" fillId="0" borderId="52" xfId="3" applyFont="1" applyBorder="1" applyAlignment="1">
      <alignment horizontal="justify" vertical="center" wrapText="1"/>
    </xf>
    <xf numFmtId="0" fontId="5" fillId="0" borderId="53" xfId="3" applyFont="1" applyBorder="1" applyAlignment="1">
      <alignment horizontal="justify" vertical="center" wrapText="1"/>
    </xf>
    <xf numFmtId="0" fontId="18" fillId="5" borderId="51" xfId="13" applyFont="1" applyFill="1" applyBorder="1" applyAlignment="1">
      <alignment horizontal="justify" vertical="center" wrapText="1"/>
    </xf>
    <xf numFmtId="0" fontId="18" fillId="5" borderId="52" xfId="13" applyFont="1" applyFill="1" applyBorder="1" applyAlignment="1">
      <alignment horizontal="justify" vertical="center" wrapText="1"/>
    </xf>
    <xf numFmtId="0" fontId="18" fillId="5" borderId="53" xfId="13" applyFont="1" applyFill="1" applyBorder="1" applyAlignment="1">
      <alignment horizontal="justify" vertical="center" wrapText="1"/>
    </xf>
    <xf numFmtId="0" fontId="5" fillId="0" borderId="68" xfId="3" applyFont="1" applyBorder="1" applyAlignment="1">
      <alignment horizontal="left" vertical="center" wrapText="1"/>
    </xf>
    <xf numFmtId="0" fontId="5" fillId="0" borderId="52" xfId="3" applyFont="1" applyBorder="1" applyAlignment="1">
      <alignment horizontal="left" vertical="center" wrapText="1"/>
    </xf>
    <xf numFmtId="0" fontId="5" fillId="0" borderId="53" xfId="3" applyFont="1" applyBorder="1" applyAlignment="1">
      <alignment horizontal="left" vertical="center" wrapText="1"/>
    </xf>
    <xf numFmtId="0" fontId="5" fillId="0" borderId="8" xfId="3" applyFont="1" applyBorder="1" applyAlignment="1">
      <alignment horizontal="justify" vertical="center" wrapText="1"/>
    </xf>
    <xf numFmtId="0" fontId="8" fillId="0" borderId="33" xfId="3" applyFont="1" applyBorder="1" applyAlignment="1" applyProtection="1">
      <alignment horizontal="justify" vertical="center" wrapText="1"/>
      <protection locked="0"/>
    </xf>
    <xf numFmtId="0" fontId="8" fillId="0" borderId="8" xfId="3" applyFont="1" applyBorder="1" applyAlignment="1" applyProtection="1">
      <alignment horizontal="justify" vertical="center" wrapText="1"/>
      <protection locked="0"/>
    </xf>
    <xf numFmtId="0" fontId="8" fillId="0" borderId="13" xfId="3" applyFont="1" applyBorder="1" applyAlignment="1" applyProtection="1">
      <alignment horizontal="justify" vertical="center" wrapText="1"/>
      <protection locked="0"/>
    </xf>
    <xf numFmtId="0" fontId="5" fillId="0" borderId="51" xfId="3" applyFont="1" applyBorder="1" applyAlignment="1">
      <alignment horizontal="justify" vertical="center"/>
    </xf>
    <xf numFmtId="0" fontId="5" fillId="0" borderId="52" xfId="3" applyFont="1" applyBorder="1" applyAlignment="1">
      <alignment horizontal="justify" vertical="center"/>
    </xf>
    <xf numFmtId="0" fontId="5" fillId="0" borderId="53" xfId="3" applyFont="1" applyBorder="1" applyAlignment="1">
      <alignment horizontal="justify" vertical="center"/>
    </xf>
    <xf numFmtId="44" fontId="5" fillId="0" borderId="33" xfId="11" applyFont="1" applyBorder="1" applyAlignment="1">
      <alignment horizontal="center" vertical="center" wrapText="1"/>
    </xf>
    <xf numFmtId="44" fontId="5" fillId="0" borderId="8" xfId="11" applyFont="1" applyBorder="1" applyAlignment="1">
      <alignment horizontal="center" vertical="center" wrapText="1"/>
    </xf>
    <xf numFmtId="44" fontId="5" fillId="0" borderId="13" xfId="11" applyFont="1" applyBorder="1" applyAlignment="1">
      <alignment horizontal="center" vertical="center" wrapText="1"/>
    </xf>
    <xf numFmtId="0" fontId="7" fillId="0" borderId="51" xfId="3" applyFont="1" applyBorder="1" applyAlignment="1">
      <alignment horizontal="justify" vertical="center"/>
    </xf>
    <xf numFmtId="0" fontId="7" fillId="0" borderId="52" xfId="3" applyFont="1" applyBorder="1" applyAlignment="1">
      <alignment horizontal="justify" vertical="center"/>
    </xf>
    <xf numFmtId="0" fontId="7" fillId="0" borderId="53" xfId="3" applyFont="1" applyBorder="1" applyAlignment="1">
      <alignment horizontal="justify" vertical="center"/>
    </xf>
    <xf numFmtId="0" fontId="7" fillId="0" borderId="51" xfId="3" applyFont="1" applyBorder="1" applyAlignment="1">
      <alignment horizontal="center" vertical="center" wrapText="1"/>
    </xf>
    <xf numFmtId="0" fontId="7" fillId="0" borderId="52" xfId="3" applyFont="1" applyBorder="1" applyAlignment="1">
      <alignment horizontal="center" vertical="center" wrapText="1"/>
    </xf>
    <xf numFmtId="0" fontId="7" fillId="0" borderId="53" xfId="3" applyFont="1" applyBorder="1" applyAlignment="1">
      <alignment horizontal="center" vertical="center" wrapText="1"/>
    </xf>
    <xf numFmtId="0" fontId="5" fillId="0" borderId="51" xfId="3" applyFont="1" applyBorder="1" applyAlignment="1">
      <alignment horizontal="center" vertical="center" wrapText="1"/>
    </xf>
    <xf numFmtId="0" fontId="5" fillId="0" borderId="52" xfId="3" applyFont="1" applyBorder="1" applyAlignment="1">
      <alignment horizontal="center" vertical="center" wrapText="1"/>
    </xf>
    <xf numFmtId="0" fontId="5" fillId="0" borderId="53" xfId="3" applyFont="1" applyBorder="1" applyAlignment="1">
      <alignment horizontal="center" vertical="center" wrapText="1"/>
    </xf>
    <xf numFmtId="44" fontId="7" fillId="0" borderId="51" xfId="11" applyFont="1" applyBorder="1" applyAlignment="1">
      <alignment horizontal="center" vertical="center"/>
    </xf>
    <xf numFmtId="44" fontId="7" fillId="0" borderId="52" xfId="11" applyFont="1" applyBorder="1" applyAlignment="1">
      <alignment horizontal="center" vertical="center"/>
    </xf>
    <xf numFmtId="44" fontId="7" fillId="0" borderId="53" xfId="11" applyFont="1" applyBorder="1" applyAlignment="1">
      <alignment horizontal="center" vertical="center"/>
    </xf>
    <xf numFmtId="0" fontId="3" fillId="2" borderId="1"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5" fillId="0" borderId="33" xfId="3" applyFont="1" applyBorder="1" applyAlignment="1">
      <alignment horizontal="justify" vertical="center"/>
    </xf>
    <xf numFmtId="0" fontId="5" fillId="0" borderId="8" xfId="3" applyFont="1" applyBorder="1" applyAlignment="1">
      <alignment horizontal="justify" vertical="center"/>
    </xf>
    <xf numFmtId="0" fontId="5" fillId="0" borderId="13" xfId="3" applyFont="1" applyBorder="1" applyAlignment="1">
      <alignment horizontal="justify" vertical="center"/>
    </xf>
    <xf numFmtId="0" fontId="5" fillId="0" borderId="33" xfId="3" applyFont="1" applyBorder="1" applyAlignment="1" applyProtection="1">
      <alignment horizontal="justify" vertical="center" wrapText="1"/>
      <protection locked="0"/>
    </xf>
    <xf numFmtId="0" fontId="5" fillId="0" borderId="13" xfId="3" applyFont="1" applyBorder="1" applyAlignment="1" applyProtection="1">
      <alignment horizontal="justify" vertical="center" wrapText="1"/>
      <protection locked="0"/>
    </xf>
    <xf numFmtId="0" fontId="5" fillId="0" borderId="7" xfId="3" applyFont="1" applyBorder="1" applyAlignment="1">
      <alignment horizontal="center" vertical="center" wrapText="1"/>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13" xfId="3" applyFont="1" applyBorder="1" applyAlignment="1">
      <alignment horizontal="center" vertical="center"/>
    </xf>
    <xf numFmtId="0" fontId="5" fillId="0" borderId="7" xfId="3" applyFont="1" applyBorder="1" applyAlignment="1">
      <alignment horizontal="justify" vertical="center" wrapText="1"/>
    </xf>
    <xf numFmtId="0" fontId="5" fillId="0" borderId="7" xfId="3" applyFont="1" applyBorder="1" applyAlignment="1">
      <alignment horizontal="left" vertical="center" wrapText="1"/>
    </xf>
    <xf numFmtId="0" fontId="5" fillId="0" borderId="4" xfId="3" applyFont="1" applyBorder="1" applyAlignment="1">
      <alignment horizontal="center" vertical="center" wrapText="1"/>
    </xf>
    <xf numFmtId="44" fontId="5" fillId="0" borderId="7" xfId="1" applyFont="1" applyFill="1" applyBorder="1" applyAlignment="1" applyProtection="1">
      <alignment horizontal="center" vertical="center" wrapText="1"/>
    </xf>
    <xf numFmtId="44" fontId="5" fillId="0" borderId="8" xfId="1" applyFont="1" applyFill="1" applyBorder="1" applyAlignment="1" applyProtection="1">
      <alignment horizontal="center" vertical="center" wrapText="1"/>
    </xf>
    <xf numFmtId="44" fontId="5" fillId="0" borderId="13" xfId="1" applyFont="1" applyFill="1" applyBorder="1" applyAlignment="1" applyProtection="1">
      <alignment horizontal="center" vertical="center" wrapText="1"/>
    </xf>
    <xf numFmtId="0" fontId="4" fillId="3" borderId="69" xfId="3" applyFont="1" applyFill="1" applyBorder="1" applyAlignment="1">
      <alignment horizontal="center" vertical="center"/>
    </xf>
    <xf numFmtId="0" fontId="4" fillId="3" borderId="69" xfId="3" applyFont="1" applyFill="1" applyBorder="1" applyAlignment="1">
      <alignment horizontal="center" vertical="center" wrapText="1"/>
    </xf>
    <xf numFmtId="0" fontId="5" fillId="0" borderId="51" xfId="3" applyFont="1" applyBorder="1" applyAlignment="1">
      <alignment horizontal="left" vertical="center" wrapText="1"/>
    </xf>
    <xf numFmtId="0" fontId="5" fillId="0" borderId="5" xfId="3" applyFont="1" applyBorder="1" applyAlignment="1">
      <alignment horizontal="center" vertical="center" wrapText="1"/>
    </xf>
    <xf numFmtId="0" fontId="5" fillId="0" borderId="70" xfId="3" applyFont="1" applyBorder="1" applyAlignment="1">
      <alignment horizontal="center" vertical="center" wrapText="1"/>
    </xf>
    <xf numFmtId="0" fontId="5" fillId="0" borderId="61" xfId="3" applyFont="1" applyBorder="1" applyAlignment="1">
      <alignment horizontal="center" vertical="center" wrapText="1"/>
    </xf>
    <xf numFmtId="0" fontId="4" fillId="3" borderId="22" xfId="3" applyFont="1" applyFill="1" applyBorder="1" applyAlignment="1">
      <alignment horizontal="center" vertical="center"/>
    </xf>
    <xf numFmtId="0" fontId="4" fillId="3" borderId="59" xfId="3" applyFont="1" applyFill="1" applyBorder="1" applyAlignment="1">
      <alignment horizontal="center" vertical="center"/>
    </xf>
    <xf numFmtId="0" fontId="8" fillId="0" borderId="75" xfId="3" applyFont="1" applyBorder="1" applyAlignment="1">
      <alignment horizontal="justify" vertical="center" wrapText="1"/>
    </xf>
    <xf numFmtId="0" fontId="8" fillId="0" borderId="78" xfId="3" applyFont="1" applyBorder="1" applyAlignment="1">
      <alignment horizontal="justify" vertical="center" wrapText="1"/>
    </xf>
    <xf numFmtId="0" fontId="8" fillId="0" borderId="76" xfId="3" applyFont="1" applyBorder="1" applyAlignment="1">
      <alignment horizontal="justify" vertical="center" wrapText="1"/>
    </xf>
    <xf numFmtId="0" fontId="8" fillId="0" borderId="33" xfId="3" applyFont="1" applyBorder="1" applyAlignment="1">
      <alignment horizontal="justify" vertical="center" wrapText="1"/>
    </xf>
    <xf numFmtId="0" fontId="8" fillId="0" borderId="8" xfId="3" applyFont="1" applyBorder="1" applyAlignment="1">
      <alignment horizontal="justify" vertical="center" wrapText="1"/>
    </xf>
    <xf numFmtId="0" fontId="8" fillId="0" borderId="13" xfId="3" applyFont="1" applyBorder="1" applyAlignment="1">
      <alignment horizontal="justify" vertical="center" wrapText="1"/>
    </xf>
    <xf numFmtId="0" fontId="5" fillId="0" borderId="77" xfId="3" applyFont="1" applyBorder="1" applyAlignment="1">
      <alignment horizontal="left" vertical="center" wrapText="1"/>
    </xf>
    <xf numFmtId="0" fontId="5" fillId="0" borderId="79" xfId="3" applyFont="1" applyBorder="1" applyAlignment="1">
      <alignment horizontal="left" vertical="center" wrapText="1"/>
    </xf>
    <xf numFmtId="0" fontId="5" fillId="0" borderId="80" xfId="3" applyFont="1" applyBorder="1" applyAlignment="1">
      <alignment horizontal="left" vertical="center" wrapText="1"/>
    </xf>
    <xf numFmtId="0" fontId="4" fillId="3" borderId="51" xfId="3" applyFont="1" applyFill="1" applyBorder="1" applyAlignment="1">
      <alignment horizontal="left" vertical="center" wrapText="1"/>
    </xf>
    <xf numFmtId="0" fontId="4" fillId="3" borderId="52" xfId="3" applyFont="1" applyFill="1" applyBorder="1" applyAlignment="1">
      <alignment horizontal="left" vertical="center" wrapText="1"/>
    </xf>
    <xf numFmtId="0" fontId="4" fillId="3" borderId="53" xfId="3" applyFont="1" applyFill="1" applyBorder="1" applyAlignment="1">
      <alignment horizontal="left" vertical="center" wrapText="1"/>
    </xf>
    <xf numFmtId="0" fontId="6" fillId="0" borderId="34" xfId="3" applyFont="1" applyBorder="1" applyAlignment="1">
      <alignment horizontal="center" vertical="center"/>
    </xf>
    <xf numFmtId="0" fontId="6" fillId="0" borderId="22" xfId="3" applyFont="1" applyBorder="1" applyAlignment="1">
      <alignment horizontal="center" vertical="center"/>
    </xf>
    <xf numFmtId="0" fontId="6" fillId="0" borderId="10" xfId="3" applyFont="1" applyBorder="1" applyAlignment="1">
      <alignment horizontal="center" vertical="center"/>
    </xf>
    <xf numFmtId="0" fontId="5" fillId="0" borderId="43" xfId="3" applyFont="1" applyBorder="1" applyAlignment="1">
      <alignment horizontal="justify" vertical="center" wrapText="1"/>
    </xf>
    <xf numFmtId="0" fontId="5" fillId="0" borderId="45" xfId="3" applyFont="1" applyBorder="1" applyAlignment="1">
      <alignment horizontal="justify" vertical="center" wrapText="1"/>
    </xf>
    <xf numFmtId="0" fontId="5" fillId="0" borderId="49" xfId="3" applyFont="1" applyBorder="1" applyAlignment="1">
      <alignment horizontal="justify" vertical="center" wrapText="1"/>
    </xf>
    <xf numFmtId="0" fontId="5" fillId="0" borderId="75" xfId="3" applyFont="1" applyBorder="1" applyAlignment="1">
      <alignment horizontal="justify" vertical="center" wrapText="1"/>
    </xf>
    <xf numFmtId="0" fontId="5" fillId="0" borderId="76" xfId="3" applyFont="1" applyBorder="1" applyAlignment="1">
      <alignment horizontal="justify" vertical="center" wrapText="1"/>
    </xf>
    <xf numFmtId="0" fontId="4" fillId="3" borderId="34" xfId="3" applyFont="1" applyFill="1" applyBorder="1" applyAlignment="1">
      <alignment horizontal="center" vertical="center" wrapText="1"/>
    </xf>
    <xf numFmtId="0" fontId="4" fillId="3" borderId="22" xfId="3" applyFont="1" applyFill="1" applyBorder="1" applyAlignment="1">
      <alignment horizontal="center" vertical="center" wrapText="1"/>
    </xf>
    <xf numFmtId="0" fontId="5" fillId="0" borderId="33" xfId="3" applyFont="1" applyBorder="1" applyAlignment="1">
      <alignment horizontal="center" vertical="center"/>
    </xf>
    <xf numFmtId="0" fontId="5" fillId="0" borderId="42" xfId="3" applyFont="1" applyBorder="1" applyAlignment="1">
      <alignment horizontal="left" vertical="center" wrapText="1"/>
    </xf>
    <xf numFmtId="0" fontId="4" fillId="3" borderId="51" xfId="3" applyFont="1" applyFill="1" applyBorder="1" applyAlignment="1">
      <alignment horizontal="left" vertical="center"/>
    </xf>
    <xf numFmtId="0" fontId="4" fillId="3" borderId="52" xfId="3" applyFont="1" applyFill="1" applyBorder="1" applyAlignment="1">
      <alignment horizontal="left" vertical="center"/>
    </xf>
    <xf numFmtId="0" fontId="4" fillId="3" borderId="53" xfId="3" applyFont="1" applyFill="1" applyBorder="1" applyAlignment="1">
      <alignment horizontal="left" vertical="center"/>
    </xf>
    <xf numFmtId="0" fontId="5" fillId="0" borderId="51" xfId="18" applyFont="1" applyBorder="1" applyAlignment="1">
      <alignment horizontal="justify" vertical="center" wrapText="1"/>
    </xf>
    <xf numFmtId="0" fontId="5" fillId="0" borderId="53" xfId="18" applyFont="1" applyBorder="1" applyAlignment="1">
      <alignment horizontal="justify" vertical="center" wrapText="1"/>
    </xf>
    <xf numFmtId="0" fontId="6" fillId="0" borderId="51" xfId="3" applyFont="1" applyBorder="1" applyAlignment="1">
      <alignment horizontal="center" vertical="center"/>
    </xf>
    <xf numFmtId="0" fontId="6" fillId="0" borderId="53" xfId="3" applyFont="1" applyBorder="1" applyAlignment="1">
      <alignment horizontal="center" vertical="center"/>
    </xf>
  </cellXfs>
  <cellStyles count="20">
    <cellStyle name="Hipervínculo 2" xfId="8" xr:uid="{A4E688A2-BDAB-46A4-8E94-E9149C6EFA96}"/>
    <cellStyle name="Moneda" xfId="1" builtinId="4"/>
    <cellStyle name="Moneda 2" xfId="11" xr:uid="{A953871A-57FB-44EE-AD09-285FEE6FA402}"/>
    <cellStyle name="Normal" xfId="0" builtinId="0"/>
    <cellStyle name="Normal 10" xfId="13" xr:uid="{50458D2D-6F5B-47BD-9A5A-48F4023C0F81}"/>
    <cellStyle name="Normal 2" xfId="3" xr:uid="{A24B365A-EEE6-4F0E-A7CD-34F27919F147}"/>
    <cellStyle name="Normal 2 2" xfId="4" xr:uid="{AC085E42-1B90-4825-A1DB-768F56A06AB4}"/>
    <cellStyle name="Normal 2 2 2" xfId="16" xr:uid="{B6F0CA7D-9E09-4E23-B00A-E99F955DEABC}"/>
    <cellStyle name="Normal 2 3" xfId="18" xr:uid="{F5DB9EEF-3E68-4D69-95C0-FECA6EF0100A}"/>
    <cellStyle name="Normal 2 4" xfId="5" xr:uid="{CAB5CAAE-DAF5-481B-AD1E-03EAA3C1441A}"/>
    <cellStyle name="Normal 3" xfId="9" xr:uid="{8B1DEC4B-E408-4F97-906A-EEBA2AA64AE4}"/>
    <cellStyle name="Normal 3 2" xfId="15" xr:uid="{3D43C71C-78B7-4EA4-966A-910A15D455D8}"/>
    <cellStyle name="Normal 4" xfId="6" xr:uid="{D3430A34-12A1-42E6-B2E1-27BB7409E3A3}"/>
    <cellStyle name="Normal 5" xfId="17" xr:uid="{0CFFDB72-3BBF-499C-92E1-0A8920FF3736}"/>
    <cellStyle name="Porcentaje" xfId="2" builtinId="5"/>
    <cellStyle name="Porcentaje 2" xfId="7" xr:uid="{A246A9A6-4409-4186-BE54-693E1ED69557}"/>
    <cellStyle name="Porcentaje 2 2" xfId="10" xr:uid="{7DC0B05D-3A5F-4B8E-A75D-C6F24B71A2F5}"/>
    <cellStyle name="Porcentaje 2 2 3" xfId="19" xr:uid="{63BFC432-9745-4264-8B26-46B47D253784}"/>
    <cellStyle name="Porcentaje 2 3" xfId="14" xr:uid="{C187934E-4D88-4CC7-B8E1-3A477CB4197C}"/>
    <cellStyle name="Porcentaje 3" xfId="12" xr:uid="{1B55B91E-F511-47FA-B1F8-DA91024CB86A}"/>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76200</xdr:rowOff>
    </xdr:from>
    <xdr:to>
      <xdr:col>1</xdr:col>
      <xdr:colOff>1301279</xdr:colOff>
      <xdr:row>0</xdr:row>
      <xdr:rowOff>721083</xdr:rowOff>
    </xdr:to>
    <xdr:pic>
      <xdr:nvPicPr>
        <xdr:cNvPr id="2" name="Imagen 1">
          <a:extLst>
            <a:ext uri="{FF2B5EF4-FFF2-40B4-BE49-F238E27FC236}">
              <a16:creationId xmlns:a16="http://schemas.microsoft.com/office/drawing/2014/main" id="{62643E52-FDB4-46DF-A877-058A9E8DBDC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7778"/>
        <a:stretch/>
      </xdr:blipFill>
      <xdr:spPr bwMode="auto">
        <a:xfrm>
          <a:off x="400050" y="76200"/>
          <a:ext cx="1296584" cy="5524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8B23-FE56-4296-8AA4-9DCFBAF90958}">
  <dimension ref="A1:Y333"/>
  <sheetViews>
    <sheetView tabSelected="1" topLeftCell="A6" zoomScale="60" zoomScaleNormal="60" workbookViewId="0">
      <selection activeCell="H86" sqref="H86"/>
    </sheetView>
  </sheetViews>
  <sheetFormatPr baseColWidth="10" defaultColWidth="32.140625" defaultRowHeight="109.5" customHeight="1" x14ac:dyDescent="0.25"/>
  <cols>
    <col min="1" max="1" width="6.42578125" customWidth="1"/>
    <col min="2" max="4" width="40.42578125" customWidth="1"/>
    <col min="6" max="6" width="48.28515625" customWidth="1"/>
    <col min="14" max="25" width="18.28515625" customWidth="1"/>
  </cols>
  <sheetData>
    <row r="1" spans="1:25" ht="109.5" customHeight="1" thickBot="1" x14ac:dyDescent="0.3">
      <c r="A1" s="587" t="s">
        <v>18</v>
      </c>
      <c r="B1" s="588"/>
      <c r="C1" s="588"/>
      <c r="D1" s="588"/>
      <c r="E1" s="588"/>
      <c r="F1" s="588"/>
      <c r="G1" s="588"/>
      <c r="H1" s="588"/>
      <c r="I1" s="588"/>
      <c r="J1" s="588"/>
      <c r="K1" s="588"/>
      <c r="L1" s="588"/>
      <c r="M1" s="588"/>
      <c r="N1" s="588"/>
      <c r="O1" s="588"/>
      <c r="P1" s="588"/>
      <c r="Q1" s="588"/>
      <c r="R1" s="588"/>
      <c r="S1" s="588"/>
      <c r="T1" s="588"/>
      <c r="U1" s="588"/>
      <c r="V1" s="588"/>
      <c r="W1" s="588"/>
      <c r="X1" s="588"/>
      <c r="Y1" s="588"/>
    </row>
    <row r="2" spans="1:25" ht="31.5" customHeight="1" thickBot="1" x14ac:dyDescent="0.3">
      <c r="A2" s="577" t="s">
        <v>718</v>
      </c>
      <c r="B2" s="578"/>
      <c r="C2" s="578"/>
      <c r="D2" s="578"/>
      <c r="E2" s="578"/>
      <c r="F2" s="578"/>
      <c r="G2" s="578"/>
      <c r="H2" s="578"/>
      <c r="I2" s="578"/>
      <c r="J2" s="578"/>
      <c r="K2" s="578"/>
      <c r="L2" s="578"/>
      <c r="M2" s="578"/>
      <c r="N2" s="578"/>
      <c r="O2" s="578"/>
      <c r="P2" s="578"/>
      <c r="Q2" s="578"/>
      <c r="R2" s="578"/>
      <c r="S2" s="578"/>
      <c r="T2" s="578"/>
      <c r="U2" s="578"/>
      <c r="V2" s="578"/>
      <c r="W2" s="578"/>
      <c r="X2" s="578"/>
      <c r="Y2" s="579"/>
    </row>
    <row r="3" spans="1:25" ht="41.25" customHeight="1" thickBot="1" x14ac:dyDescent="0.3">
      <c r="A3" s="580" t="s">
        <v>0</v>
      </c>
      <c r="B3" s="580" t="s">
        <v>1</v>
      </c>
      <c r="C3" s="580" t="s">
        <v>2</v>
      </c>
      <c r="D3" s="580" t="s">
        <v>3</v>
      </c>
      <c r="E3" s="580" t="s">
        <v>4</v>
      </c>
      <c r="F3" s="583" t="s">
        <v>5</v>
      </c>
      <c r="G3" s="583" t="s">
        <v>6</v>
      </c>
      <c r="H3" s="580" t="s">
        <v>7</v>
      </c>
      <c r="I3" s="580" t="s">
        <v>8</v>
      </c>
      <c r="J3" s="583" t="s">
        <v>9</v>
      </c>
      <c r="K3" s="583" t="s">
        <v>10</v>
      </c>
      <c r="L3" s="580" t="s">
        <v>11</v>
      </c>
      <c r="M3" s="583" t="s">
        <v>12</v>
      </c>
      <c r="N3" s="571" t="s">
        <v>13</v>
      </c>
      <c r="O3" s="572"/>
      <c r="P3" s="573"/>
      <c r="Q3" s="571" t="s">
        <v>14</v>
      </c>
      <c r="R3" s="572"/>
      <c r="S3" s="573"/>
      <c r="T3" s="571" t="s">
        <v>15</v>
      </c>
      <c r="U3" s="572"/>
      <c r="V3" s="573"/>
      <c r="W3" s="571" t="s">
        <v>16</v>
      </c>
      <c r="X3" s="572"/>
      <c r="Y3" s="573"/>
    </row>
    <row r="4" spans="1:25" ht="109.5" hidden="1" customHeight="1" thickBot="1" x14ac:dyDescent="0.3">
      <c r="A4" s="581"/>
      <c r="B4" s="581"/>
      <c r="C4" s="581"/>
      <c r="D4" s="581"/>
      <c r="E4" s="581"/>
      <c r="F4" s="584"/>
      <c r="G4" s="584"/>
      <c r="H4" s="581"/>
      <c r="I4" s="586"/>
      <c r="J4" s="584"/>
      <c r="K4" s="584"/>
      <c r="L4" s="581"/>
      <c r="M4" s="584"/>
      <c r="N4" s="574"/>
      <c r="O4" s="575"/>
      <c r="P4" s="576"/>
      <c r="Q4" s="574"/>
      <c r="R4" s="575"/>
      <c r="S4" s="576"/>
      <c r="T4" s="574"/>
      <c r="U4" s="575"/>
      <c r="V4" s="576"/>
      <c r="W4" s="574"/>
      <c r="X4" s="575"/>
      <c r="Y4" s="576"/>
    </row>
    <row r="5" spans="1:25" ht="109.5" hidden="1" customHeight="1" thickBot="1" x14ac:dyDescent="0.3">
      <c r="A5" s="582"/>
      <c r="B5" s="582"/>
      <c r="C5" s="582"/>
      <c r="D5" s="582"/>
      <c r="E5" s="582"/>
      <c r="F5" s="585"/>
      <c r="G5" s="585"/>
      <c r="H5" s="582"/>
      <c r="I5" s="1" t="s">
        <v>17</v>
      </c>
      <c r="J5" s="585"/>
      <c r="K5" s="585"/>
      <c r="L5" s="582"/>
      <c r="M5" s="585"/>
      <c r="N5" s="2">
        <v>1</v>
      </c>
      <c r="O5" s="3">
        <v>2</v>
      </c>
      <c r="P5" s="4">
        <v>3</v>
      </c>
      <c r="Q5" s="2">
        <v>1</v>
      </c>
      <c r="R5" s="3">
        <v>2</v>
      </c>
      <c r="S5" s="4">
        <v>3</v>
      </c>
      <c r="T5" s="2">
        <v>1</v>
      </c>
      <c r="U5" s="3">
        <v>2</v>
      </c>
      <c r="V5" s="4">
        <v>3</v>
      </c>
      <c r="W5" s="2">
        <v>1</v>
      </c>
      <c r="X5" s="3">
        <v>2</v>
      </c>
      <c r="Y5" s="4">
        <v>3</v>
      </c>
    </row>
    <row r="6" spans="1:25" ht="153" customHeight="1" thickBot="1" x14ac:dyDescent="0.3">
      <c r="A6" s="19">
        <v>1</v>
      </c>
      <c r="B6" s="48" t="s">
        <v>133</v>
      </c>
      <c r="C6" s="20" t="s">
        <v>32</v>
      </c>
      <c r="D6" s="20" t="s">
        <v>134</v>
      </c>
      <c r="E6" s="20" t="s">
        <v>179</v>
      </c>
      <c r="F6" s="20" t="s">
        <v>180</v>
      </c>
      <c r="G6" s="20" t="s">
        <v>181</v>
      </c>
      <c r="H6" s="6">
        <v>2400</v>
      </c>
      <c r="I6" s="6">
        <v>0</v>
      </c>
      <c r="J6" s="136">
        <v>0</v>
      </c>
      <c r="K6" s="5" t="s">
        <v>182</v>
      </c>
      <c r="L6" s="141">
        <v>0</v>
      </c>
      <c r="M6" s="20" t="s">
        <v>183</v>
      </c>
      <c r="N6" s="31"/>
      <c r="O6" s="30"/>
      <c r="P6" s="29">
        <v>497</v>
      </c>
      <c r="Q6" s="31"/>
      <c r="R6" s="30"/>
      <c r="S6" s="29">
        <v>535</v>
      </c>
      <c r="T6" s="31"/>
      <c r="U6" s="30"/>
      <c r="V6" s="29">
        <v>676</v>
      </c>
      <c r="W6" s="31"/>
      <c r="X6" s="30"/>
      <c r="Y6" s="29">
        <v>992</v>
      </c>
    </row>
    <row r="7" spans="1:25" ht="153" customHeight="1" thickBot="1" x14ac:dyDescent="0.3">
      <c r="A7" s="19">
        <v>2</v>
      </c>
      <c r="B7" s="48" t="s">
        <v>133</v>
      </c>
      <c r="C7" s="20" t="s">
        <v>32</v>
      </c>
      <c r="D7" s="20" t="s">
        <v>134</v>
      </c>
      <c r="E7" s="20" t="s">
        <v>184</v>
      </c>
      <c r="F7" s="20" t="s">
        <v>185</v>
      </c>
      <c r="G7" s="20" t="s">
        <v>186</v>
      </c>
      <c r="H7" s="36">
        <v>0.95</v>
      </c>
      <c r="I7" s="136">
        <v>0.95</v>
      </c>
      <c r="J7" s="136">
        <v>1</v>
      </c>
      <c r="K7" s="5" t="s">
        <v>187</v>
      </c>
      <c r="L7" s="141">
        <v>0</v>
      </c>
      <c r="M7" s="20" t="s">
        <v>183</v>
      </c>
      <c r="N7" s="31"/>
      <c r="O7" s="30"/>
      <c r="P7" s="118">
        <v>0.95</v>
      </c>
      <c r="Q7" s="31"/>
      <c r="R7" s="30"/>
      <c r="S7" s="118">
        <v>0.95</v>
      </c>
      <c r="T7" s="31"/>
      <c r="U7" s="30"/>
      <c r="V7" s="118">
        <v>0.95</v>
      </c>
      <c r="W7" s="31"/>
      <c r="X7" s="30"/>
      <c r="Y7" s="118">
        <v>0.95</v>
      </c>
    </row>
    <row r="8" spans="1:25" ht="153" customHeight="1" thickBot="1" x14ac:dyDescent="0.3">
      <c r="A8" s="19">
        <v>3</v>
      </c>
      <c r="B8" s="5" t="s">
        <v>133</v>
      </c>
      <c r="C8" s="20" t="s">
        <v>32</v>
      </c>
      <c r="D8" s="20" t="s">
        <v>134</v>
      </c>
      <c r="E8" s="20" t="s">
        <v>188</v>
      </c>
      <c r="F8" s="20" t="s">
        <v>189</v>
      </c>
      <c r="G8" s="20" t="s">
        <v>190</v>
      </c>
      <c r="H8" s="6">
        <v>12</v>
      </c>
      <c r="I8" s="6">
        <v>0</v>
      </c>
      <c r="J8" s="136">
        <v>0</v>
      </c>
      <c r="K8" s="20" t="s">
        <v>191</v>
      </c>
      <c r="L8" s="141">
        <v>0</v>
      </c>
      <c r="M8" s="20" t="s">
        <v>143</v>
      </c>
      <c r="N8" s="145">
        <v>1</v>
      </c>
      <c r="O8" s="117">
        <v>1</v>
      </c>
      <c r="P8" s="29">
        <v>1</v>
      </c>
      <c r="Q8" s="145">
        <v>1</v>
      </c>
      <c r="R8" s="117">
        <v>1</v>
      </c>
      <c r="S8" s="29">
        <v>1</v>
      </c>
      <c r="T8" s="145">
        <v>1</v>
      </c>
      <c r="U8" s="117">
        <v>1</v>
      </c>
      <c r="V8" s="29">
        <v>1</v>
      </c>
      <c r="W8" s="145">
        <v>1</v>
      </c>
      <c r="X8" s="117">
        <v>1</v>
      </c>
      <c r="Y8" s="29">
        <v>1</v>
      </c>
    </row>
    <row r="9" spans="1:25" ht="363" customHeight="1" thickBot="1" x14ac:dyDescent="0.3">
      <c r="A9" s="19">
        <v>4</v>
      </c>
      <c r="B9" s="5" t="s">
        <v>20</v>
      </c>
      <c r="C9" s="20" t="s">
        <v>21</v>
      </c>
      <c r="D9" s="20" t="s">
        <v>22</v>
      </c>
      <c r="E9" s="20" t="s">
        <v>192</v>
      </c>
      <c r="F9" s="20" t="s">
        <v>193</v>
      </c>
      <c r="G9" s="20" t="s">
        <v>194</v>
      </c>
      <c r="H9" s="6">
        <v>1</v>
      </c>
      <c r="I9" s="6">
        <v>0</v>
      </c>
      <c r="J9" s="136">
        <v>0</v>
      </c>
      <c r="K9" s="20" t="s">
        <v>195</v>
      </c>
      <c r="L9" s="142" t="s">
        <v>503</v>
      </c>
      <c r="M9" s="20" t="s">
        <v>196</v>
      </c>
      <c r="N9" s="31"/>
      <c r="O9" s="30"/>
      <c r="P9" s="32"/>
      <c r="Q9" s="31"/>
      <c r="R9" s="117">
        <v>1</v>
      </c>
      <c r="S9" s="32"/>
      <c r="T9" s="31"/>
      <c r="U9" s="30"/>
      <c r="V9" s="32"/>
      <c r="W9" s="31"/>
      <c r="X9" s="30"/>
      <c r="Y9" s="32"/>
    </row>
    <row r="10" spans="1:25" ht="153" customHeight="1" thickBot="1" x14ac:dyDescent="0.35">
      <c r="A10" s="19">
        <v>5</v>
      </c>
      <c r="B10" s="6" t="s">
        <v>20</v>
      </c>
      <c r="C10" s="20" t="s">
        <v>21</v>
      </c>
      <c r="D10" s="20" t="s">
        <v>22</v>
      </c>
      <c r="E10" s="20" t="s">
        <v>197</v>
      </c>
      <c r="F10" s="20" t="s">
        <v>198</v>
      </c>
      <c r="G10" s="20" t="s">
        <v>40</v>
      </c>
      <c r="H10" s="6">
        <v>1</v>
      </c>
      <c r="I10" s="6">
        <v>0</v>
      </c>
      <c r="J10" s="136">
        <v>0</v>
      </c>
      <c r="K10" s="20" t="s">
        <v>199</v>
      </c>
      <c r="L10" s="142">
        <v>0</v>
      </c>
      <c r="M10" s="20" t="s">
        <v>200</v>
      </c>
      <c r="N10" s="31"/>
      <c r="O10" s="30"/>
      <c r="P10" s="124"/>
      <c r="Q10" s="31"/>
      <c r="R10" s="30"/>
      <c r="S10" s="29">
        <v>1</v>
      </c>
      <c r="T10" s="31"/>
      <c r="U10" s="30"/>
      <c r="V10" s="32"/>
      <c r="W10" s="31"/>
      <c r="X10" s="30"/>
      <c r="Y10" s="32"/>
    </row>
    <row r="11" spans="1:25" ht="153" customHeight="1" thickBot="1" x14ac:dyDescent="0.35">
      <c r="A11" s="19">
        <v>6</v>
      </c>
      <c r="B11" s="20" t="s">
        <v>20</v>
      </c>
      <c r="C11" s="20" t="s">
        <v>21</v>
      </c>
      <c r="D11" s="20" t="s">
        <v>22</v>
      </c>
      <c r="E11" s="20" t="s">
        <v>69</v>
      </c>
      <c r="F11" s="130" t="s">
        <v>105</v>
      </c>
      <c r="G11" s="20" t="s">
        <v>71</v>
      </c>
      <c r="H11" s="134">
        <v>5</v>
      </c>
      <c r="I11" s="134">
        <v>0</v>
      </c>
      <c r="J11" s="136">
        <v>0</v>
      </c>
      <c r="K11" s="20" t="s">
        <v>72</v>
      </c>
      <c r="L11" s="142">
        <v>0</v>
      </c>
      <c r="M11" s="20" t="s">
        <v>73</v>
      </c>
      <c r="N11" s="145">
        <v>1</v>
      </c>
      <c r="O11" s="30"/>
      <c r="P11" s="146"/>
      <c r="Q11" s="149"/>
      <c r="R11" s="117">
        <v>1</v>
      </c>
      <c r="S11" s="29">
        <v>1</v>
      </c>
      <c r="T11" s="145">
        <v>1</v>
      </c>
      <c r="U11" s="30"/>
      <c r="V11" s="120"/>
      <c r="W11" s="145">
        <v>1</v>
      </c>
      <c r="X11" s="119"/>
      <c r="Y11" s="120"/>
    </row>
    <row r="12" spans="1:25" ht="117" customHeight="1" x14ac:dyDescent="0.25">
      <c r="A12" s="593">
        <v>7</v>
      </c>
      <c r="B12" s="595" t="s">
        <v>20</v>
      </c>
      <c r="C12" s="595" t="s">
        <v>21</v>
      </c>
      <c r="D12" s="595" t="s">
        <v>22</v>
      </c>
      <c r="E12" s="595" t="s">
        <v>201</v>
      </c>
      <c r="F12" s="597" t="s">
        <v>198</v>
      </c>
      <c r="G12" s="131" t="s">
        <v>40</v>
      </c>
      <c r="H12" s="126">
        <v>1</v>
      </c>
      <c r="I12" s="126">
        <v>0</v>
      </c>
      <c r="J12" s="137">
        <v>0</v>
      </c>
      <c r="K12" s="131" t="s">
        <v>199</v>
      </c>
      <c r="L12" s="143">
        <v>0</v>
      </c>
      <c r="M12" s="131" t="s">
        <v>200</v>
      </c>
      <c r="N12" s="147"/>
      <c r="O12" s="121"/>
      <c r="P12" s="148">
        <v>1</v>
      </c>
      <c r="Q12" s="147"/>
      <c r="R12" s="121"/>
      <c r="S12" s="122"/>
      <c r="T12" s="147"/>
      <c r="U12" s="121"/>
      <c r="V12" s="122"/>
      <c r="W12" s="147"/>
      <c r="X12" s="121"/>
      <c r="Y12" s="122"/>
    </row>
    <row r="13" spans="1:25" ht="117" customHeight="1" thickBot="1" x14ac:dyDescent="0.3">
      <c r="A13" s="594"/>
      <c r="B13" s="596"/>
      <c r="C13" s="596"/>
      <c r="D13" s="596"/>
      <c r="E13" s="596"/>
      <c r="F13" s="598"/>
      <c r="G13" s="132" t="s">
        <v>202</v>
      </c>
      <c r="H13" s="135">
        <v>12</v>
      </c>
      <c r="I13" s="135">
        <v>12</v>
      </c>
      <c r="J13" s="138">
        <v>1</v>
      </c>
      <c r="K13" s="140" t="s">
        <v>203</v>
      </c>
      <c r="L13" s="144">
        <v>0</v>
      </c>
      <c r="M13" s="132" t="s">
        <v>204</v>
      </c>
      <c r="N13" s="150">
        <v>1</v>
      </c>
      <c r="O13" s="151">
        <v>1</v>
      </c>
      <c r="P13" s="152">
        <v>1</v>
      </c>
      <c r="Q13" s="150">
        <v>1</v>
      </c>
      <c r="R13" s="151">
        <v>1</v>
      </c>
      <c r="S13" s="152">
        <v>1</v>
      </c>
      <c r="T13" s="150">
        <v>1</v>
      </c>
      <c r="U13" s="151">
        <v>1</v>
      </c>
      <c r="V13" s="152">
        <v>1</v>
      </c>
      <c r="W13" s="150">
        <v>1</v>
      </c>
      <c r="X13" s="151">
        <v>1</v>
      </c>
      <c r="Y13" s="152">
        <v>1</v>
      </c>
    </row>
    <row r="14" spans="1:25" ht="153" customHeight="1" thickBot="1" x14ac:dyDescent="0.35">
      <c r="A14" s="125">
        <v>8</v>
      </c>
      <c r="B14" s="127" t="s">
        <v>20</v>
      </c>
      <c r="C14" s="128" t="s">
        <v>21</v>
      </c>
      <c r="D14" s="129" t="s">
        <v>22</v>
      </c>
      <c r="E14" s="20" t="s">
        <v>205</v>
      </c>
      <c r="F14" s="133" t="s">
        <v>206</v>
      </c>
      <c r="G14" s="129" t="s">
        <v>207</v>
      </c>
      <c r="H14" s="125">
        <v>1</v>
      </c>
      <c r="I14" s="125">
        <v>1</v>
      </c>
      <c r="J14" s="139">
        <v>1</v>
      </c>
      <c r="K14" s="127" t="s">
        <v>208</v>
      </c>
      <c r="L14" s="142">
        <v>0</v>
      </c>
      <c r="M14" s="127" t="s">
        <v>209</v>
      </c>
      <c r="N14" s="149"/>
      <c r="O14" s="123"/>
      <c r="P14" s="153">
        <v>1</v>
      </c>
      <c r="Q14" s="149"/>
      <c r="R14" s="123"/>
      <c r="S14" s="124"/>
      <c r="T14" s="149"/>
      <c r="U14" s="123"/>
      <c r="V14" s="124"/>
      <c r="W14" s="149"/>
      <c r="X14" s="123"/>
      <c r="Y14" s="124"/>
    </row>
    <row r="15" spans="1:25" ht="35.25" customHeight="1" thickBot="1" x14ac:dyDescent="0.3">
      <c r="A15" s="577" t="s">
        <v>504</v>
      </c>
      <c r="B15" s="578"/>
      <c r="C15" s="578"/>
      <c r="D15" s="578"/>
      <c r="E15" s="578"/>
      <c r="F15" s="578"/>
      <c r="G15" s="578"/>
      <c r="H15" s="578"/>
      <c r="I15" s="578"/>
      <c r="J15" s="578"/>
      <c r="K15" s="578"/>
      <c r="L15" s="578"/>
      <c r="M15" s="578"/>
      <c r="N15" s="578"/>
      <c r="O15" s="578"/>
      <c r="P15" s="578"/>
      <c r="Q15" s="578"/>
      <c r="R15" s="578"/>
      <c r="S15" s="578"/>
      <c r="T15" s="578"/>
      <c r="U15" s="578"/>
      <c r="V15" s="578"/>
      <c r="W15" s="578"/>
      <c r="X15" s="578"/>
      <c r="Y15" s="579"/>
    </row>
    <row r="16" spans="1:25" ht="14.25" customHeight="1" x14ac:dyDescent="0.25">
      <c r="A16" s="589" t="s">
        <v>0</v>
      </c>
      <c r="B16" s="589" t="s">
        <v>1</v>
      </c>
      <c r="C16" s="589" t="s">
        <v>2</v>
      </c>
      <c r="D16" s="589" t="s">
        <v>3</v>
      </c>
      <c r="E16" s="589" t="s">
        <v>4</v>
      </c>
      <c r="F16" s="590" t="s">
        <v>5</v>
      </c>
      <c r="G16" s="590" t="s">
        <v>6</v>
      </c>
      <c r="H16" s="589" t="s">
        <v>7</v>
      </c>
      <c r="I16" s="589" t="s">
        <v>8</v>
      </c>
      <c r="J16" s="590" t="s">
        <v>9</v>
      </c>
      <c r="K16" s="590" t="s">
        <v>10</v>
      </c>
      <c r="L16" s="589" t="s">
        <v>11</v>
      </c>
      <c r="M16" s="590" t="s">
        <v>12</v>
      </c>
      <c r="N16" s="591" t="s">
        <v>13</v>
      </c>
      <c r="O16" s="572"/>
      <c r="P16" s="592"/>
      <c r="Q16" s="591" t="s">
        <v>14</v>
      </c>
      <c r="R16" s="572"/>
      <c r="S16" s="592"/>
      <c r="T16" s="591" t="s">
        <v>15</v>
      </c>
      <c r="U16" s="572"/>
      <c r="V16" s="592"/>
      <c r="W16" s="591" t="s">
        <v>16</v>
      </c>
      <c r="X16" s="572"/>
      <c r="Y16" s="592"/>
    </row>
    <row r="17" spans="1:25" ht="14.25" customHeight="1" thickBot="1" x14ac:dyDescent="0.3">
      <c r="A17" s="581"/>
      <c r="B17" s="581"/>
      <c r="C17" s="581"/>
      <c r="D17" s="581"/>
      <c r="E17" s="581"/>
      <c r="F17" s="584"/>
      <c r="G17" s="584"/>
      <c r="H17" s="581"/>
      <c r="I17" s="586"/>
      <c r="J17" s="584"/>
      <c r="K17" s="584"/>
      <c r="L17" s="581"/>
      <c r="M17" s="584"/>
      <c r="N17" s="574"/>
      <c r="O17" s="575"/>
      <c r="P17" s="576"/>
      <c r="Q17" s="574"/>
      <c r="R17" s="575"/>
      <c r="S17" s="576"/>
      <c r="T17" s="574"/>
      <c r="U17" s="575"/>
      <c r="V17" s="576"/>
      <c r="W17" s="574"/>
      <c r="X17" s="575"/>
      <c r="Y17" s="576"/>
    </row>
    <row r="18" spans="1:25" ht="14.25" customHeight="1" thickBot="1" x14ac:dyDescent="0.3">
      <c r="A18" s="582"/>
      <c r="B18" s="581"/>
      <c r="C18" s="581"/>
      <c r="D18" s="581"/>
      <c r="E18" s="581"/>
      <c r="F18" s="584"/>
      <c r="G18" s="584"/>
      <c r="H18" s="581"/>
      <c r="I18" s="1" t="s">
        <v>17</v>
      </c>
      <c r="J18" s="612"/>
      <c r="K18" s="584"/>
      <c r="L18" s="581"/>
      <c r="M18" s="584"/>
      <c r="N18" s="2">
        <v>1</v>
      </c>
      <c r="O18" s="3">
        <v>2</v>
      </c>
      <c r="P18" s="4">
        <v>3</v>
      </c>
      <c r="Q18" s="2">
        <v>1</v>
      </c>
      <c r="R18" s="3">
        <v>2</v>
      </c>
      <c r="S18" s="4">
        <v>3</v>
      </c>
      <c r="T18" s="2">
        <v>1</v>
      </c>
      <c r="U18" s="3">
        <v>2</v>
      </c>
      <c r="V18" s="4">
        <v>3</v>
      </c>
      <c r="W18" s="2">
        <v>1</v>
      </c>
      <c r="X18" s="3">
        <v>2</v>
      </c>
      <c r="Y18" s="4">
        <v>3</v>
      </c>
    </row>
    <row r="19" spans="1:25" ht="77.25" customHeight="1" thickBot="1" x14ac:dyDescent="0.3">
      <c r="A19" s="599">
        <v>1</v>
      </c>
      <c r="B19" s="595" t="s">
        <v>133</v>
      </c>
      <c r="C19" s="595" t="s">
        <v>32</v>
      </c>
      <c r="D19" s="602" t="s">
        <v>134</v>
      </c>
      <c r="E19" s="604" t="s">
        <v>210</v>
      </c>
      <c r="F19" s="607" t="s">
        <v>211</v>
      </c>
      <c r="G19" s="48" t="s">
        <v>212</v>
      </c>
      <c r="H19" s="6">
        <v>56</v>
      </c>
      <c r="I19" s="6">
        <v>56</v>
      </c>
      <c r="J19" s="136">
        <v>1</v>
      </c>
      <c r="K19" s="595" t="s">
        <v>213</v>
      </c>
      <c r="L19" s="610">
        <v>0</v>
      </c>
      <c r="M19" s="595" t="s">
        <v>73</v>
      </c>
      <c r="N19" s="156">
        <v>3</v>
      </c>
      <c r="O19" s="157">
        <v>4</v>
      </c>
      <c r="P19" s="157">
        <v>5</v>
      </c>
      <c r="Q19" s="157">
        <v>5</v>
      </c>
      <c r="R19" s="157">
        <v>5</v>
      </c>
      <c r="S19" s="157">
        <v>5</v>
      </c>
      <c r="T19" s="157">
        <v>5</v>
      </c>
      <c r="U19" s="157">
        <v>6</v>
      </c>
      <c r="V19" s="157">
        <v>4</v>
      </c>
      <c r="W19" s="157">
        <v>4</v>
      </c>
      <c r="X19" s="157">
        <v>5</v>
      </c>
      <c r="Y19" s="157">
        <v>5</v>
      </c>
    </row>
    <row r="20" spans="1:25" ht="77.25" customHeight="1" thickBot="1" x14ac:dyDescent="0.3">
      <c r="A20" s="600"/>
      <c r="B20" s="601"/>
      <c r="C20" s="601"/>
      <c r="D20" s="603"/>
      <c r="E20" s="605"/>
      <c r="F20" s="608"/>
      <c r="G20" s="48" t="s">
        <v>214</v>
      </c>
      <c r="H20" s="6">
        <v>96</v>
      </c>
      <c r="I20" s="6">
        <v>96</v>
      </c>
      <c r="J20" s="136">
        <v>1</v>
      </c>
      <c r="K20" s="601"/>
      <c r="L20" s="611"/>
      <c r="M20" s="601"/>
      <c r="N20" s="156">
        <v>6</v>
      </c>
      <c r="O20" s="157">
        <v>8</v>
      </c>
      <c r="P20" s="157">
        <v>9</v>
      </c>
      <c r="Q20" s="157">
        <v>9</v>
      </c>
      <c r="R20" s="157">
        <v>9</v>
      </c>
      <c r="S20" s="157">
        <v>8</v>
      </c>
      <c r="T20" s="157">
        <v>8</v>
      </c>
      <c r="U20" s="157">
        <v>8</v>
      </c>
      <c r="V20" s="157">
        <v>8</v>
      </c>
      <c r="W20" s="157">
        <v>9</v>
      </c>
      <c r="X20" s="157">
        <v>8</v>
      </c>
      <c r="Y20" s="157">
        <v>6</v>
      </c>
    </row>
    <row r="21" spans="1:25" ht="77.25" customHeight="1" thickBot="1" x14ac:dyDescent="0.3">
      <c r="A21" s="600"/>
      <c r="B21" s="601"/>
      <c r="C21" s="601"/>
      <c r="D21" s="603"/>
      <c r="E21" s="606"/>
      <c r="F21" s="609"/>
      <c r="G21" s="48" t="s">
        <v>215</v>
      </c>
      <c r="H21" s="6">
        <v>262</v>
      </c>
      <c r="I21" s="6">
        <v>262</v>
      </c>
      <c r="J21" s="136">
        <v>1</v>
      </c>
      <c r="K21" s="601"/>
      <c r="L21" s="611"/>
      <c r="M21" s="601"/>
      <c r="N21" s="156">
        <v>21</v>
      </c>
      <c r="O21" s="157">
        <v>15</v>
      </c>
      <c r="P21" s="157">
        <v>21</v>
      </c>
      <c r="Q21" s="157">
        <v>26</v>
      </c>
      <c r="R21" s="157">
        <v>26</v>
      </c>
      <c r="S21" s="157">
        <v>20</v>
      </c>
      <c r="T21" s="157">
        <v>23</v>
      </c>
      <c r="U21" s="157">
        <v>26</v>
      </c>
      <c r="V21" s="157">
        <v>21</v>
      </c>
      <c r="W21" s="157">
        <v>23</v>
      </c>
      <c r="X21" s="157">
        <v>20</v>
      </c>
      <c r="Y21" s="157">
        <v>20</v>
      </c>
    </row>
    <row r="22" spans="1:25" ht="77.25" customHeight="1" thickBot="1" x14ac:dyDescent="0.3">
      <c r="A22" s="158">
        <v>2</v>
      </c>
      <c r="B22" s="601"/>
      <c r="C22" s="601"/>
      <c r="D22" s="603"/>
      <c r="E22" s="159" t="s">
        <v>216</v>
      </c>
      <c r="F22" s="160" t="s">
        <v>217</v>
      </c>
      <c r="G22" s="48" t="s">
        <v>218</v>
      </c>
      <c r="H22" s="36">
        <v>0.95</v>
      </c>
      <c r="I22" s="136">
        <v>0.94999999999999984</v>
      </c>
      <c r="J22" s="136">
        <v>0.99999999999999989</v>
      </c>
      <c r="K22" s="601"/>
      <c r="L22" s="611"/>
      <c r="M22" s="601"/>
      <c r="N22" s="161">
        <v>0.95</v>
      </c>
      <c r="O22" s="162">
        <v>0.95</v>
      </c>
      <c r="P22" s="162">
        <v>0.95</v>
      </c>
      <c r="Q22" s="162">
        <v>0.95</v>
      </c>
      <c r="R22" s="162">
        <v>0.95</v>
      </c>
      <c r="S22" s="162">
        <v>0.95</v>
      </c>
      <c r="T22" s="162">
        <v>0.95</v>
      </c>
      <c r="U22" s="162">
        <v>0.95</v>
      </c>
      <c r="V22" s="162">
        <v>0.95</v>
      </c>
      <c r="W22" s="162">
        <v>0.95</v>
      </c>
      <c r="X22" s="162">
        <v>0.95</v>
      </c>
      <c r="Y22" s="162">
        <v>0.95</v>
      </c>
    </row>
    <row r="23" spans="1:25" ht="77.25" customHeight="1" thickBot="1" x14ac:dyDescent="0.3">
      <c r="A23" s="158">
        <v>3</v>
      </c>
      <c r="B23" s="601"/>
      <c r="C23" s="601"/>
      <c r="D23" s="603"/>
      <c r="E23" s="163" t="s">
        <v>219</v>
      </c>
      <c r="F23" s="613" t="s">
        <v>220</v>
      </c>
      <c r="G23" s="48" t="s">
        <v>221</v>
      </c>
      <c r="H23" s="36">
        <v>0.95</v>
      </c>
      <c r="I23" s="136">
        <v>0.94999999999999984</v>
      </c>
      <c r="J23" s="136">
        <v>0.99999999999999989</v>
      </c>
      <c r="K23" s="601"/>
      <c r="L23" s="611"/>
      <c r="M23" s="601"/>
      <c r="N23" s="161">
        <v>0.95</v>
      </c>
      <c r="O23" s="162">
        <v>0.95</v>
      </c>
      <c r="P23" s="162">
        <v>0.95</v>
      </c>
      <c r="Q23" s="162">
        <v>0.95</v>
      </c>
      <c r="R23" s="162">
        <v>0.95</v>
      </c>
      <c r="S23" s="162">
        <v>0.95</v>
      </c>
      <c r="T23" s="162">
        <v>0.95</v>
      </c>
      <c r="U23" s="162">
        <v>0.95</v>
      </c>
      <c r="V23" s="162">
        <v>0.95</v>
      </c>
      <c r="W23" s="162">
        <v>0.95</v>
      </c>
      <c r="X23" s="162">
        <v>0.95</v>
      </c>
      <c r="Y23" s="162">
        <v>0.95</v>
      </c>
    </row>
    <row r="24" spans="1:25" ht="77.25" customHeight="1" thickBot="1" x14ac:dyDescent="0.3">
      <c r="A24" s="158">
        <v>4</v>
      </c>
      <c r="B24" s="601"/>
      <c r="C24" s="601"/>
      <c r="D24" s="603"/>
      <c r="E24" s="164" t="s">
        <v>222</v>
      </c>
      <c r="F24" s="614"/>
      <c r="G24" s="48" t="s">
        <v>223</v>
      </c>
      <c r="H24" s="36">
        <v>0.95</v>
      </c>
      <c r="I24" s="136">
        <v>0.94999999999999984</v>
      </c>
      <c r="J24" s="136">
        <v>0.99999999999999989</v>
      </c>
      <c r="K24" s="601"/>
      <c r="L24" s="611"/>
      <c r="M24" s="601"/>
      <c r="N24" s="161">
        <v>0.95</v>
      </c>
      <c r="O24" s="162">
        <v>0.95</v>
      </c>
      <c r="P24" s="162">
        <v>0.95</v>
      </c>
      <c r="Q24" s="162">
        <v>0.95</v>
      </c>
      <c r="R24" s="162">
        <v>0.95</v>
      </c>
      <c r="S24" s="162">
        <v>0.95</v>
      </c>
      <c r="T24" s="162">
        <v>0.95</v>
      </c>
      <c r="U24" s="162">
        <v>0.95</v>
      </c>
      <c r="V24" s="162">
        <v>0.95</v>
      </c>
      <c r="W24" s="162">
        <v>0.95</v>
      </c>
      <c r="X24" s="162">
        <v>0.95</v>
      </c>
      <c r="Y24" s="162">
        <v>0.95</v>
      </c>
    </row>
    <row r="25" spans="1:25" ht="102" customHeight="1" thickBot="1" x14ac:dyDescent="0.3">
      <c r="A25" s="158">
        <v>5</v>
      </c>
      <c r="B25" s="601"/>
      <c r="C25" s="601"/>
      <c r="D25" s="603"/>
      <c r="E25" s="165" t="s">
        <v>224</v>
      </c>
      <c r="F25" s="166" t="s">
        <v>225</v>
      </c>
      <c r="G25" s="167" t="s">
        <v>226</v>
      </c>
      <c r="H25" s="168">
        <v>0.98</v>
      </c>
      <c r="I25" s="136">
        <v>0.98000000000000032</v>
      </c>
      <c r="J25" s="169">
        <v>1.0000000000000004</v>
      </c>
      <c r="K25" s="596"/>
      <c r="L25" s="611"/>
      <c r="M25" s="601"/>
      <c r="N25" s="161">
        <v>0.98</v>
      </c>
      <c r="O25" s="162">
        <v>0.98</v>
      </c>
      <c r="P25" s="162">
        <v>0.98</v>
      </c>
      <c r="Q25" s="162">
        <v>0.98</v>
      </c>
      <c r="R25" s="162">
        <v>0.98</v>
      </c>
      <c r="S25" s="162">
        <v>0.98</v>
      </c>
      <c r="T25" s="162">
        <v>0.98</v>
      </c>
      <c r="U25" s="162">
        <v>0.98</v>
      </c>
      <c r="V25" s="162">
        <v>0.98</v>
      </c>
      <c r="W25" s="162">
        <v>0.98</v>
      </c>
      <c r="X25" s="162">
        <v>0.98</v>
      </c>
      <c r="Y25" s="162">
        <v>0.98</v>
      </c>
    </row>
    <row r="26" spans="1:25" ht="288" customHeight="1" thickBot="1" x14ac:dyDescent="0.35">
      <c r="A26" s="27">
        <v>6</v>
      </c>
      <c r="B26" s="48" t="s">
        <v>20</v>
      </c>
      <c r="C26" s="48" t="s">
        <v>21</v>
      </c>
      <c r="D26" s="408" t="s">
        <v>74</v>
      </c>
      <c r="E26" s="5" t="s">
        <v>69</v>
      </c>
      <c r="F26" s="170" t="s">
        <v>227</v>
      </c>
      <c r="G26" s="171" t="s">
        <v>71</v>
      </c>
      <c r="H26" s="26">
        <v>2</v>
      </c>
      <c r="I26" s="6">
        <v>2</v>
      </c>
      <c r="J26" s="136">
        <v>1</v>
      </c>
      <c r="K26" s="99" t="s">
        <v>228</v>
      </c>
      <c r="L26" s="611"/>
      <c r="M26" s="601"/>
      <c r="N26" s="172"/>
      <c r="O26" s="173"/>
      <c r="P26" s="174"/>
      <c r="Q26" s="173"/>
      <c r="R26" s="173"/>
      <c r="S26" s="173"/>
      <c r="T26" s="157">
        <v>1</v>
      </c>
      <c r="U26" s="173"/>
      <c r="V26" s="174"/>
      <c r="W26" s="157">
        <v>1</v>
      </c>
      <c r="X26" s="173"/>
      <c r="Y26" s="174"/>
    </row>
    <row r="27" spans="1:25" ht="27" customHeight="1" thickBot="1" x14ac:dyDescent="0.3">
      <c r="A27" s="577" t="s">
        <v>499</v>
      </c>
      <c r="B27" s="578"/>
      <c r="C27" s="578"/>
      <c r="D27" s="578"/>
      <c r="E27" s="578"/>
      <c r="F27" s="578"/>
      <c r="G27" s="578"/>
      <c r="H27" s="578"/>
      <c r="I27" s="578"/>
      <c r="J27" s="578"/>
      <c r="K27" s="578"/>
      <c r="L27" s="578"/>
      <c r="M27" s="578"/>
      <c r="N27" s="578"/>
      <c r="O27" s="578"/>
      <c r="P27" s="578"/>
      <c r="Q27" s="578"/>
      <c r="R27" s="578"/>
      <c r="S27" s="578"/>
      <c r="T27" s="578"/>
      <c r="U27" s="578"/>
      <c r="V27" s="578"/>
      <c r="W27" s="578"/>
      <c r="X27" s="578"/>
      <c r="Y27" s="579"/>
    </row>
    <row r="28" spans="1:25" ht="18.75" customHeight="1" x14ac:dyDescent="0.25">
      <c r="A28" s="589" t="s">
        <v>0</v>
      </c>
      <c r="B28" s="589" t="s">
        <v>1</v>
      </c>
      <c r="C28" s="589" t="s">
        <v>2</v>
      </c>
      <c r="D28" s="589" t="s">
        <v>3</v>
      </c>
      <c r="E28" s="589" t="s">
        <v>4</v>
      </c>
      <c r="F28" s="590" t="s">
        <v>5</v>
      </c>
      <c r="G28" s="590" t="s">
        <v>6</v>
      </c>
      <c r="H28" s="589" t="s">
        <v>7</v>
      </c>
      <c r="I28" s="589" t="s">
        <v>8</v>
      </c>
      <c r="J28" s="590" t="s">
        <v>9</v>
      </c>
      <c r="K28" s="590" t="s">
        <v>10</v>
      </c>
      <c r="L28" s="589" t="s">
        <v>11</v>
      </c>
      <c r="M28" s="590" t="s">
        <v>12</v>
      </c>
      <c r="N28" s="591" t="s">
        <v>13</v>
      </c>
      <c r="O28" s="572"/>
      <c r="P28" s="592"/>
      <c r="Q28" s="591" t="s">
        <v>14</v>
      </c>
      <c r="R28" s="572"/>
      <c r="S28" s="592"/>
      <c r="T28" s="591" t="s">
        <v>15</v>
      </c>
      <c r="U28" s="572"/>
      <c r="V28" s="592"/>
      <c r="W28" s="591" t="s">
        <v>16</v>
      </c>
      <c r="X28" s="572"/>
      <c r="Y28" s="592"/>
    </row>
    <row r="29" spans="1:25" ht="18.75" customHeight="1" thickBot="1" x14ac:dyDescent="0.3">
      <c r="A29" s="581"/>
      <c r="B29" s="581"/>
      <c r="C29" s="581"/>
      <c r="D29" s="581"/>
      <c r="E29" s="581"/>
      <c r="F29" s="584"/>
      <c r="G29" s="584"/>
      <c r="H29" s="581"/>
      <c r="I29" s="586"/>
      <c r="J29" s="584"/>
      <c r="K29" s="584"/>
      <c r="L29" s="581"/>
      <c r="M29" s="584"/>
      <c r="N29" s="574"/>
      <c r="O29" s="575"/>
      <c r="P29" s="576"/>
      <c r="Q29" s="574"/>
      <c r="R29" s="575"/>
      <c r="S29" s="576"/>
      <c r="T29" s="574"/>
      <c r="U29" s="575"/>
      <c r="V29" s="576"/>
      <c r="W29" s="574"/>
      <c r="X29" s="575"/>
      <c r="Y29" s="576"/>
    </row>
    <row r="30" spans="1:25" ht="18.75" customHeight="1" thickBot="1" x14ac:dyDescent="0.3">
      <c r="A30" s="582"/>
      <c r="B30" s="581"/>
      <c r="C30" s="581"/>
      <c r="D30" s="581"/>
      <c r="E30" s="581"/>
      <c r="F30" s="584"/>
      <c r="G30" s="584"/>
      <c r="H30" s="581"/>
      <c r="I30" s="1" t="s">
        <v>17</v>
      </c>
      <c r="J30" s="612"/>
      <c r="K30" s="584"/>
      <c r="L30" s="581"/>
      <c r="M30" s="584"/>
      <c r="N30" s="2">
        <v>1</v>
      </c>
      <c r="O30" s="3">
        <v>2</v>
      </c>
      <c r="P30" s="4">
        <v>3</v>
      </c>
      <c r="Q30" s="2">
        <v>1</v>
      </c>
      <c r="R30" s="3">
        <v>2</v>
      </c>
      <c r="S30" s="4">
        <v>3</v>
      </c>
      <c r="T30" s="2">
        <v>1</v>
      </c>
      <c r="U30" s="3">
        <v>2</v>
      </c>
      <c r="V30" s="4">
        <v>3</v>
      </c>
      <c r="W30" s="2">
        <v>1</v>
      </c>
      <c r="X30" s="3">
        <v>2</v>
      </c>
      <c r="Y30" s="4">
        <v>3</v>
      </c>
    </row>
    <row r="31" spans="1:25" ht="77.25" customHeight="1" thickBot="1" x14ac:dyDescent="0.3">
      <c r="A31" s="27">
        <v>1</v>
      </c>
      <c r="B31" s="595" t="s">
        <v>133</v>
      </c>
      <c r="C31" s="595" t="s">
        <v>32</v>
      </c>
      <c r="D31" s="602" t="s">
        <v>134</v>
      </c>
      <c r="E31" s="604" t="s">
        <v>210</v>
      </c>
      <c r="F31" s="607" t="s">
        <v>211</v>
      </c>
      <c r="G31" s="48" t="s">
        <v>212</v>
      </c>
      <c r="H31" s="6">
        <v>470</v>
      </c>
      <c r="I31" s="6">
        <v>470</v>
      </c>
      <c r="J31" s="136">
        <v>1</v>
      </c>
      <c r="K31" s="595" t="s">
        <v>229</v>
      </c>
      <c r="L31" s="610" t="s">
        <v>230</v>
      </c>
      <c r="M31" s="602" t="s">
        <v>231</v>
      </c>
      <c r="N31" s="145">
        <v>39</v>
      </c>
      <c r="O31" s="145">
        <v>39</v>
      </c>
      <c r="P31" s="145">
        <v>39</v>
      </c>
      <c r="Q31" s="145">
        <v>39</v>
      </c>
      <c r="R31" s="145">
        <v>40</v>
      </c>
      <c r="S31" s="145">
        <v>39</v>
      </c>
      <c r="T31" s="145">
        <v>39</v>
      </c>
      <c r="U31" s="145">
        <v>39</v>
      </c>
      <c r="V31" s="145">
        <v>39</v>
      </c>
      <c r="W31" s="145">
        <v>39</v>
      </c>
      <c r="X31" s="145">
        <v>40</v>
      </c>
      <c r="Y31" s="145">
        <v>39</v>
      </c>
    </row>
    <row r="32" spans="1:25" ht="77.25" customHeight="1" thickBot="1" x14ac:dyDescent="0.3">
      <c r="A32" s="27">
        <v>2</v>
      </c>
      <c r="B32" s="601"/>
      <c r="C32" s="601"/>
      <c r="D32" s="603"/>
      <c r="E32" s="605"/>
      <c r="F32" s="608"/>
      <c r="G32" s="48" t="s">
        <v>214</v>
      </c>
      <c r="H32" s="6">
        <v>1029</v>
      </c>
      <c r="I32" s="6">
        <v>1029</v>
      </c>
      <c r="J32" s="136">
        <v>1</v>
      </c>
      <c r="K32" s="601"/>
      <c r="L32" s="611"/>
      <c r="M32" s="603"/>
      <c r="N32" s="145">
        <v>85</v>
      </c>
      <c r="O32" s="145">
        <v>86</v>
      </c>
      <c r="P32" s="145">
        <v>86</v>
      </c>
      <c r="Q32" s="145">
        <v>86</v>
      </c>
      <c r="R32" s="145">
        <v>86</v>
      </c>
      <c r="S32" s="145">
        <v>86</v>
      </c>
      <c r="T32" s="145">
        <v>85</v>
      </c>
      <c r="U32" s="145">
        <v>85</v>
      </c>
      <c r="V32" s="145">
        <v>86</v>
      </c>
      <c r="W32" s="145">
        <v>86</v>
      </c>
      <c r="X32" s="145">
        <v>86</v>
      </c>
      <c r="Y32" s="145">
        <v>86</v>
      </c>
    </row>
    <row r="33" spans="1:25" ht="77.25" customHeight="1" thickBot="1" x14ac:dyDescent="0.3">
      <c r="A33" s="27">
        <v>3</v>
      </c>
      <c r="B33" s="601"/>
      <c r="C33" s="601"/>
      <c r="D33" s="603"/>
      <c r="E33" s="606"/>
      <c r="F33" s="609"/>
      <c r="G33" s="48" t="s">
        <v>215</v>
      </c>
      <c r="H33" s="6">
        <v>2575</v>
      </c>
      <c r="I33" s="6">
        <v>2575</v>
      </c>
      <c r="J33" s="136">
        <v>1</v>
      </c>
      <c r="K33" s="601"/>
      <c r="L33" s="611"/>
      <c r="M33" s="603"/>
      <c r="N33" s="145">
        <v>214</v>
      </c>
      <c r="O33" s="145">
        <v>214</v>
      </c>
      <c r="P33" s="145">
        <v>216</v>
      </c>
      <c r="Q33" s="145">
        <v>216</v>
      </c>
      <c r="R33" s="145">
        <v>214</v>
      </c>
      <c r="S33" s="145">
        <v>214</v>
      </c>
      <c r="T33" s="145">
        <v>214</v>
      </c>
      <c r="U33" s="145">
        <v>214</v>
      </c>
      <c r="V33" s="145">
        <v>214</v>
      </c>
      <c r="W33" s="145">
        <v>216</v>
      </c>
      <c r="X33" s="145">
        <v>215</v>
      </c>
      <c r="Y33" s="145">
        <v>214</v>
      </c>
    </row>
    <row r="34" spans="1:25" ht="77.25" customHeight="1" thickBot="1" x14ac:dyDescent="0.3">
      <c r="A34" s="27">
        <v>4</v>
      </c>
      <c r="B34" s="601"/>
      <c r="C34" s="601"/>
      <c r="D34" s="603"/>
      <c r="E34" s="159" t="s">
        <v>216</v>
      </c>
      <c r="F34" s="160" t="s">
        <v>217</v>
      </c>
      <c r="G34" s="48" t="s">
        <v>218</v>
      </c>
      <c r="H34" s="136">
        <v>0.95</v>
      </c>
      <c r="I34" s="136">
        <v>0.94999999999999984</v>
      </c>
      <c r="J34" s="136">
        <v>0.99999999999999989</v>
      </c>
      <c r="K34" s="601"/>
      <c r="L34" s="611"/>
      <c r="M34" s="603"/>
      <c r="N34" s="178">
        <v>0.95</v>
      </c>
      <c r="O34" s="178">
        <v>0.95</v>
      </c>
      <c r="P34" s="178">
        <v>0.95</v>
      </c>
      <c r="Q34" s="178">
        <v>0.95</v>
      </c>
      <c r="R34" s="178">
        <v>0.95</v>
      </c>
      <c r="S34" s="178">
        <v>0.95</v>
      </c>
      <c r="T34" s="178">
        <v>0.95</v>
      </c>
      <c r="U34" s="178">
        <v>0.95</v>
      </c>
      <c r="V34" s="178">
        <v>0.95</v>
      </c>
      <c r="W34" s="178">
        <v>0.95</v>
      </c>
      <c r="X34" s="178">
        <v>0.95</v>
      </c>
      <c r="Y34" s="178">
        <v>0.95</v>
      </c>
    </row>
    <row r="35" spans="1:25" ht="77.25" customHeight="1" thickBot="1" x14ac:dyDescent="0.3">
      <c r="A35" s="27">
        <v>5</v>
      </c>
      <c r="B35" s="601"/>
      <c r="C35" s="601"/>
      <c r="D35" s="603"/>
      <c r="E35" s="163" t="s">
        <v>219</v>
      </c>
      <c r="F35" s="613" t="s">
        <v>220</v>
      </c>
      <c r="G35" s="48" t="s">
        <v>221</v>
      </c>
      <c r="H35" s="136">
        <v>0.95</v>
      </c>
      <c r="I35" s="136">
        <v>0.94999999999999984</v>
      </c>
      <c r="J35" s="136">
        <v>0.99999999999999989</v>
      </c>
      <c r="K35" s="601"/>
      <c r="L35" s="611"/>
      <c r="M35" s="603"/>
      <c r="N35" s="178">
        <v>0.95</v>
      </c>
      <c r="O35" s="178">
        <v>0.95</v>
      </c>
      <c r="P35" s="178">
        <v>0.95</v>
      </c>
      <c r="Q35" s="178">
        <v>0.95</v>
      </c>
      <c r="R35" s="178">
        <v>0.95</v>
      </c>
      <c r="S35" s="178">
        <v>0.95</v>
      </c>
      <c r="T35" s="178">
        <v>0.95</v>
      </c>
      <c r="U35" s="178">
        <v>0.95</v>
      </c>
      <c r="V35" s="178">
        <v>0.95</v>
      </c>
      <c r="W35" s="178">
        <v>0.95</v>
      </c>
      <c r="X35" s="178">
        <v>0.95</v>
      </c>
      <c r="Y35" s="178">
        <v>0.95</v>
      </c>
    </row>
    <row r="36" spans="1:25" ht="77.25" customHeight="1" thickBot="1" x14ac:dyDescent="0.3">
      <c r="A36" s="27">
        <v>6</v>
      </c>
      <c r="B36" s="601"/>
      <c r="C36" s="601"/>
      <c r="D36" s="603"/>
      <c r="E36" s="164" t="s">
        <v>222</v>
      </c>
      <c r="F36" s="614"/>
      <c r="G36" s="48" t="s">
        <v>223</v>
      </c>
      <c r="H36" s="136">
        <v>0.95</v>
      </c>
      <c r="I36" s="136">
        <v>0.94999999999999984</v>
      </c>
      <c r="J36" s="136">
        <v>0.99999999999999989</v>
      </c>
      <c r="K36" s="601"/>
      <c r="L36" s="611"/>
      <c r="M36" s="603"/>
      <c r="N36" s="178">
        <v>0.95</v>
      </c>
      <c r="O36" s="178">
        <v>0.95</v>
      </c>
      <c r="P36" s="178">
        <v>0.95</v>
      </c>
      <c r="Q36" s="178">
        <v>0.95</v>
      </c>
      <c r="R36" s="178">
        <v>0.95</v>
      </c>
      <c r="S36" s="178">
        <v>0.95</v>
      </c>
      <c r="T36" s="178">
        <v>0.95</v>
      </c>
      <c r="U36" s="178">
        <v>0.95</v>
      </c>
      <c r="V36" s="178">
        <v>0.95</v>
      </c>
      <c r="W36" s="178">
        <v>0.95</v>
      </c>
      <c r="X36" s="178">
        <v>0.95</v>
      </c>
      <c r="Y36" s="178">
        <v>0.95</v>
      </c>
    </row>
    <row r="37" spans="1:25" ht="99.75" customHeight="1" thickBot="1" x14ac:dyDescent="0.3">
      <c r="A37" s="27">
        <v>7</v>
      </c>
      <c r="B37" s="596"/>
      <c r="C37" s="596"/>
      <c r="D37" s="615"/>
      <c r="E37" s="179" t="s">
        <v>224</v>
      </c>
      <c r="F37" s="180" t="s">
        <v>225</v>
      </c>
      <c r="G37" s="167" t="s">
        <v>226</v>
      </c>
      <c r="H37" s="136">
        <v>0.98</v>
      </c>
      <c r="I37" s="136">
        <v>0.98000000000000032</v>
      </c>
      <c r="J37" s="136">
        <v>1.0000000000000004</v>
      </c>
      <c r="K37" s="601"/>
      <c r="L37" s="611"/>
      <c r="M37" s="603"/>
      <c r="N37" s="178">
        <v>0.98</v>
      </c>
      <c r="O37" s="178">
        <v>0.98</v>
      </c>
      <c r="P37" s="178">
        <v>0.98</v>
      </c>
      <c r="Q37" s="178">
        <v>0.98</v>
      </c>
      <c r="R37" s="178">
        <v>0.98</v>
      </c>
      <c r="S37" s="178">
        <v>0.98</v>
      </c>
      <c r="T37" s="178">
        <v>0.98</v>
      </c>
      <c r="U37" s="178">
        <v>0.98</v>
      </c>
      <c r="V37" s="178">
        <v>0.98</v>
      </c>
      <c r="W37" s="178">
        <v>0.98</v>
      </c>
      <c r="X37" s="178">
        <v>0.98</v>
      </c>
      <c r="Y37" s="178">
        <v>0.98</v>
      </c>
    </row>
    <row r="38" spans="1:25" ht="77.25" customHeight="1" thickBot="1" x14ac:dyDescent="0.3">
      <c r="A38" s="27">
        <v>8</v>
      </c>
      <c r="B38" s="601"/>
      <c r="C38" s="601"/>
      <c r="D38" s="601"/>
      <c r="E38" s="5" t="s">
        <v>232</v>
      </c>
      <c r="F38" s="17" t="s">
        <v>233</v>
      </c>
      <c r="G38" s="48" t="s">
        <v>234</v>
      </c>
      <c r="H38" s="136">
        <v>0.03</v>
      </c>
      <c r="I38" s="6">
        <v>3</v>
      </c>
      <c r="J38" s="136">
        <v>1</v>
      </c>
      <c r="K38" s="601"/>
      <c r="L38" s="611"/>
      <c r="M38" s="603"/>
      <c r="N38" s="31"/>
      <c r="O38" s="30"/>
      <c r="P38" s="181"/>
      <c r="Q38" s="31"/>
      <c r="R38" s="30"/>
      <c r="S38" s="181"/>
      <c r="T38" s="31"/>
      <c r="U38" s="30"/>
      <c r="V38" s="181"/>
      <c r="W38" s="182"/>
      <c r="X38" s="30"/>
      <c r="Y38" s="183">
        <v>3</v>
      </c>
    </row>
    <row r="39" spans="1:25" ht="243.75" customHeight="1" thickBot="1" x14ac:dyDescent="0.3">
      <c r="A39" s="184">
        <v>9</v>
      </c>
      <c r="B39" s="596"/>
      <c r="C39" s="596"/>
      <c r="D39" s="596"/>
      <c r="E39" s="17" t="s">
        <v>69</v>
      </c>
      <c r="F39" s="185" t="s">
        <v>227</v>
      </c>
      <c r="G39" s="26" t="s">
        <v>71</v>
      </c>
      <c r="H39" s="26">
        <v>3</v>
      </c>
      <c r="I39" s="26">
        <v>3</v>
      </c>
      <c r="J39" s="169">
        <v>1</v>
      </c>
      <c r="K39" s="596"/>
      <c r="L39" s="611"/>
      <c r="M39" s="603"/>
      <c r="N39" s="186">
        <v>1</v>
      </c>
      <c r="O39" s="187"/>
      <c r="P39" s="188"/>
      <c r="Q39" s="189"/>
      <c r="R39" s="190"/>
      <c r="S39" s="103">
        <v>1</v>
      </c>
      <c r="T39" s="189"/>
      <c r="U39" s="187"/>
      <c r="V39" s="191">
        <v>1</v>
      </c>
      <c r="W39" s="192"/>
      <c r="X39" s="187"/>
      <c r="Y39" s="193"/>
    </row>
    <row r="40" spans="1:25" ht="30.75" customHeight="1" thickBot="1" x14ac:dyDescent="0.3">
      <c r="A40" s="577" t="s">
        <v>498</v>
      </c>
      <c r="B40" s="578"/>
      <c r="C40" s="578"/>
      <c r="D40" s="578"/>
      <c r="E40" s="578"/>
      <c r="F40" s="578"/>
      <c r="G40" s="578"/>
      <c r="H40" s="578"/>
      <c r="I40" s="578"/>
      <c r="J40" s="578"/>
      <c r="K40" s="578"/>
      <c r="L40" s="578"/>
      <c r="M40" s="578"/>
      <c r="N40" s="578"/>
      <c r="O40" s="578"/>
      <c r="P40" s="578"/>
      <c r="Q40" s="578"/>
      <c r="R40" s="578"/>
      <c r="S40" s="578"/>
      <c r="T40" s="578"/>
      <c r="U40" s="578"/>
      <c r="V40" s="578"/>
      <c r="W40" s="578"/>
      <c r="X40" s="578"/>
      <c r="Y40" s="579"/>
    </row>
    <row r="41" spans="1:25" ht="23.25" customHeight="1" x14ac:dyDescent="0.25">
      <c r="A41" s="589" t="s">
        <v>0</v>
      </c>
      <c r="B41" s="589" t="s">
        <v>1</v>
      </c>
      <c r="C41" s="589" t="s">
        <v>2</v>
      </c>
      <c r="D41" s="589" t="s">
        <v>3</v>
      </c>
      <c r="E41" s="589" t="s">
        <v>4</v>
      </c>
      <c r="F41" s="590" t="s">
        <v>5</v>
      </c>
      <c r="G41" s="590" t="s">
        <v>6</v>
      </c>
      <c r="H41" s="589" t="s">
        <v>7</v>
      </c>
      <c r="I41" s="589" t="s">
        <v>8</v>
      </c>
      <c r="J41" s="590" t="s">
        <v>9</v>
      </c>
      <c r="K41" s="590" t="s">
        <v>10</v>
      </c>
      <c r="L41" s="589" t="s">
        <v>11</v>
      </c>
      <c r="M41" s="590" t="s">
        <v>12</v>
      </c>
      <c r="N41" s="591" t="s">
        <v>13</v>
      </c>
      <c r="O41" s="572"/>
      <c r="P41" s="592"/>
      <c r="Q41" s="591" t="s">
        <v>14</v>
      </c>
      <c r="R41" s="572"/>
      <c r="S41" s="592"/>
      <c r="T41" s="591" t="s">
        <v>15</v>
      </c>
      <c r="U41" s="572"/>
      <c r="V41" s="592"/>
      <c r="W41" s="591" t="s">
        <v>16</v>
      </c>
      <c r="X41" s="572"/>
      <c r="Y41" s="592"/>
    </row>
    <row r="42" spans="1:25" ht="23.25" customHeight="1" thickBot="1" x14ac:dyDescent="0.3">
      <c r="A42" s="581"/>
      <c r="B42" s="581"/>
      <c r="C42" s="581"/>
      <c r="D42" s="581"/>
      <c r="E42" s="581"/>
      <c r="F42" s="584"/>
      <c r="G42" s="584"/>
      <c r="H42" s="581"/>
      <c r="I42" s="586"/>
      <c r="J42" s="584"/>
      <c r="K42" s="584"/>
      <c r="L42" s="581"/>
      <c r="M42" s="584"/>
      <c r="N42" s="574"/>
      <c r="O42" s="575"/>
      <c r="P42" s="576"/>
      <c r="Q42" s="574"/>
      <c r="R42" s="575"/>
      <c r="S42" s="576"/>
      <c r="T42" s="574"/>
      <c r="U42" s="575"/>
      <c r="V42" s="576"/>
      <c r="W42" s="574"/>
      <c r="X42" s="575"/>
      <c r="Y42" s="576"/>
    </row>
    <row r="43" spans="1:25" ht="23.25" customHeight="1" thickBot="1" x14ac:dyDescent="0.3">
      <c r="A43" s="582"/>
      <c r="B43" s="581"/>
      <c r="C43" s="581"/>
      <c r="D43" s="581"/>
      <c r="E43" s="581"/>
      <c r="F43" s="584"/>
      <c r="G43" s="584"/>
      <c r="H43" s="581"/>
      <c r="I43" s="1" t="s">
        <v>17</v>
      </c>
      <c r="J43" s="612"/>
      <c r="K43" s="584"/>
      <c r="L43" s="581"/>
      <c r="M43" s="584"/>
      <c r="N43" s="2">
        <v>1</v>
      </c>
      <c r="O43" s="3">
        <v>2</v>
      </c>
      <c r="P43" s="4">
        <v>3</v>
      </c>
      <c r="Q43" s="2">
        <v>1</v>
      </c>
      <c r="R43" s="3">
        <v>2</v>
      </c>
      <c r="S43" s="4">
        <v>3</v>
      </c>
      <c r="T43" s="2">
        <v>1</v>
      </c>
      <c r="U43" s="3">
        <v>2</v>
      </c>
      <c r="V43" s="4">
        <v>3</v>
      </c>
      <c r="W43" s="2">
        <v>1</v>
      </c>
      <c r="X43" s="3">
        <v>2</v>
      </c>
      <c r="Y43" s="4">
        <v>3</v>
      </c>
    </row>
    <row r="44" spans="1:25" ht="77.25" customHeight="1" thickBot="1" x14ac:dyDescent="0.3">
      <c r="A44" s="599">
        <v>1</v>
      </c>
      <c r="B44" s="595" t="s">
        <v>133</v>
      </c>
      <c r="C44" s="595" t="s">
        <v>235</v>
      </c>
      <c r="D44" s="617" t="s">
        <v>236</v>
      </c>
      <c r="E44" s="604" t="s">
        <v>210</v>
      </c>
      <c r="F44" s="607" t="s">
        <v>211</v>
      </c>
      <c r="G44" s="194" t="s">
        <v>212</v>
      </c>
      <c r="H44" s="195">
        <v>182</v>
      </c>
      <c r="I44" s="195">
        <v>182</v>
      </c>
      <c r="J44" s="196">
        <v>1</v>
      </c>
      <c r="K44" s="613" t="s">
        <v>213</v>
      </c>
      <c r="L44" s="610">
        <v>0</v>
      </c>
      <c r="M44" s="602" t="s">
        <v>73</v>
      </c>
      <c r="N44" s="197">
        <v>11</v>
      </c>
      <c r="O44" s="198">
        <v>15</v>
      </c>
      <c r="P44" s="198">
        <v>20</v>
      </c>
      <c r="Q44" s="198">
        <v>18</v>
      </c>
      <c r="R44" s="198">
        <v>19</v>
      </c>
      <c r="S44" s="198">
        <v>13</v>
      </c>
      <c r="T44" s="198">
        <v>18</v>
      </c>
      <c r="U44" s="198">
        <v>15</v>
      </c>
      <c r="V44" s="198">
        <v>14</v>
      </c>
      <c r="W44" s="198">
        <v>17</v>
      </c>
      <c r="X44" s="198">
        <v>15</v>
      </c>
      <c r="Y44" s="148">
        <v>7</v>
      </c>
    </row>
    <row r="45" spans="1:25" ht="77.25" customHeight="1" thickBot="1" x14ac:dyDescent="0.3">
      <c r="A45" s="600"/>
      <c r="B45" s="601"/>
      <c r="C45" s="601"/>
      <c r="D45" s="618"/>
      <c r="E45" s="605"/>
      <c r="F45" s="608"/>
      <c r="G45" s="194" t="s">
        <v>214</v>
      </c>
      <c r="H45" s="195">
        <v>194</v>
      </c>
      <c r="I45" s="195">
        <v>194</v>
      </c>
      <c r="J45" s="196">
        <v>1</v>
      </c>
      <c r="K45" s="620"/>
      <c r="L45" s="611"/>
      <c r="M45" s="603"/>
      <c r="N45" s="156">
        <v>15</v>
      </c>
      <c r="O45" s="157">
        <v>16</v>
      </c>
      <c r="P45" s="157">
        <v>23</v>
      </c>
      <c r="Q45" s="157">
        <v>19</v>
      </c>
      <c r="R45" s="157">
        <v>20</v>
      </c>
      <c r="S45" s="157">
        <v>11</v>
      </c>
      <c r="T45" s="157">
        <v>20</v>
      </c>
      <c r="U45" s="157">
        <v>16</v>
      </c>
      <c r="V45" s="157">
        <v>14</v>
      </c>
      <c r="W45" s="157">
        <v>17</v>
      </c>
      <c r="X45" s="157">
        <v>16</v>
      </c>
      <c r="Y45" s="199">
        <v>7</v>
      </c>
    </row>
    <row r="46" spans="1:25" ht="77.25" customHeight="1" thickBot="1" x14ac:dyDescent="0.3">
      <c r="A46" s="600"/>
      <c r="B46" s="601"/>
      <c r="C46" s="601"/>
      <c r="D46" s="618"/>
      <c r="E46" s="606"/>
      <c r="F46" s="609"/>
      <c r="G46" s="194" t="s">
        <v>215</v>
      </c>
      <c r="H46" s="195">
        <v>1338</v>
      </c>
      <c r="I46" s="200">
        <v>1338</v>
      </c>
      <c r="J46" s="196">
        <v>1</v>
      </c>
      <c r="K46" s="620"/>
      <c r="L46" s="611"/>
      <c r="M46" s="603"/>
      <c r="N46" s="156">
        <v>78</v>
      </c>
      <c r="O46" s="157">
        <v>80</v>
      </c>
      <c r="P46" s="157">
        <v>150</v>
      </c>
      <c r="Q46" s="157">
        <v>145</v>
      </c>
      <c r="R46" s="157">
        <v>140</v>
      </c>
      <c r="S46" s="157">
        <v>79</v>
      </c>
      <c r="T46" s="157">
        <v>155</v>
      </c>
      <c r="U46" s="157">
        <v>110</v>
      </c>
      <c r="V46" s="157">
        <v>95</v>
      </c>
      <c r="W46" s="157">
        <v>132</v>
      </c>
      <c r="X46" s="157">
        <v>125</v>
      </c>
      <c r="Y46" s="199">
        <v>49</v>
      </c>
    </row>
    <row r="47" spans="1:25" ht="77.25" customHeight="1" thickBot="1" x14ac:dyDescent="0.3">
      <c r="A47" s="600"/>
      <c r="B47" s="601"/>
      <c r="C47" s="601"/>
      <c r="D47" s="618"/>
      <c r="E47" s="159" t="s">
        <v>216</v>
      </c>
      <c r="F47" s="160" t="s">
        <v>217</v>
      </c>
      <c r="G47" s="194" t="s">
        <v>218</v>
      </c>
      <c r="H47" s="196">
        <v>0.95</v>
      </c>
      <c r="I47" s="196">
        <v>0</v>
      </c>
      <c r="J47" s="196">
        <v>0</v>
      </c>
      <c r="K47" s="620"/>
      <c r="L47" s="611"/>
      <c r="M47" s="603"/>
      <c r="N47" s="201"/>
      <c r="O47" s="202"/>
      <c r="P47" s="202"/>
      <c r="Q47" s="202"/>
      <c r="R47" s="202"/>
      <c r="S47" s="202"/>
      <c r="T47" s="162"/>
      <c r="U47" s="162"/>
      <c r="V47" s="162"/>
      <c r="W47" s="162"/>
      <c r="X47" s="162"/>
      <c r="Y47" s="162"/>
    </row>
    <row r="48" spans="1:25" ht="77.25" customHeight="1" thickBot="1" x14ac:dyDescent="0.3">
      <c r="A48" s="600"/>
      <c r="B48" s="601"/>
      <c r="C48" s="601"/>
      <c r="D48" s="618"/>
      <c r="E48" s="163" t="s">
        <v>219</v>
      </c>
      <c r="F48" s="613" t="s">
        <v>220</v>
      </c>
      <c r="G48" s="194" t="s">
        <v>221</v>
      </c>
      <c r="H48" s="196">
        <v>0.95</v>
      </c>
      <c r="I48" s="196">
        <v>0</v>
      </c>
      <c r="J48" s="196">
        <v>0</v>
      </c>
      <c r="K48" s="620"/>
      <c r="L48" s="611"/>
      <c r="M48" s="603"/>
      <c r="N48" s="161"/>
      <c r="O48" s="162"/>
      <c r="P48" s="202"/>
      <c r="Q48" s="202"/>
      <c r="R48" s="162"/>
      <c r="S48" s="162"/>
      <c r="T48" s="162"/>
      <c r="U48" s="162"/>
      <c r="V48" s="162"/>
      <c r="W48" s="162"/>
      <c r="X48" s="162"/>
      <c r="Y48" s="162"/>
    </row>
    <row r="49" spans="1:25" ht="77.25" customHeight="1" thickBot="1" x14ac:dyDescent="0.3">
      <c r="A49" s="600"/>
      <c r="B49" s="601"/>
      <c r="C49" s="601"/>
      <c r="D49" s="618"/>
      <c r="E49" s="164" t="s">
        <v>222</v>
      </c>
      <c r="F49" s="614"/>
      <c r="G49" s="194" t="s">
        <v>223</v>
      </c>
      <c r="H49" s="196">
        <v>0.95</v>
      </c>
      <c r="I49" s="196">
        <v>0.94999999999999984</v>
      </c>
      <c r="J49" s="196">
        <v>0.99999999999999989</v>
      </c>
      <c r="K49" s="620"/>
      <c r="L49" s="611"/>
      <c r="M49" s="603"/>
      <c r="N49" s="161">
        <v>0.95</v>
      </c>
      <c r="O49" s="161">
        <v>0.95</v>
      </c>
      <c r="P49" s="161">
        <v>0.95</v>
      </c>
      <c r="Q49" s="161">
        <v>0.95</v>
      </c>
      <c r="R49" s="161">
        <v>0.95</v>
      </c>
      <c r="S49" s="161">
        <v>0.95</v>
      </c>
      <c r="T49" s="161">
        <v>0.95</v>
      </c>
      <c r="U49" s="161">
        <v>0.95</v>
      </c>
      <c r="V49" s="161">
        <v>0.95</v>
      </c>
      <c r="W49" s="161">
        <v>0.95</v>
      </c>
      <c r="X49" s="161">
        <v>0.95</v>
      </c>
      <c r="Y49" s="161">
        <v>0.95</v>
      </c>
    </row>
    <row r="50" spans="1:25" ht="98.25" customHeight="1" thickBot="1" x14ac:dyDescent="0.3">
      <c r="A50" s="616"/>
      <c r="B50" s="596"/>
      <c r="C50" s="596"/>
      <c r="D50" s="619"/>
      <c r="E50" s="179" t="s">
        <v>224</v>
      </c>
      <c r="F50" s="180" t="s">
        <v>225</v>
      </c>
      <c r="G50" s="203" t="s">
        <v>226</v>
      </c>
      <c r="H50" s="196">
        <v>0.98</v>
      </c>
      <c r="I50" s="196">
        <v>0.94999999999999984</v>
      </c>
      <c r="J50" s="196">
        <v>0.96938775510204067</v>
      </c>
      <c r="K50" s="614"/>
      <c r="L50" s="611"/>
      <c r="M50" s="603"/>
      <c r="N50" s="161">
        <v>0.95</v>
      </c>
      <c r="O50" s="161">
        <v>0.95</v>
      </c>
      <c r="P50" s="161">
        <v>0.95</v>
      </c>
      <c r="Q50" s="161">
        <v>0.95</v>
      </c>
      <c r="R50" s="161">
        <v>0.95</v>
      </c>
      <c r="S50" s="161">
        <v>0.95</v>
      </c>
      <c r="T50" s="161">
        <v>0.95</v>
      </c>
      <c r="U50" s="161">
        <v>0.95</v>
      </c>
      <c r="V50" s="161">
        <v>0.95</v>
      </c>
      <c r="W50" s="161">
        <v>0.95</v>
      </c>
      <c r="X50" s="161">
        <v>0.95</v>
      </c>
      <c r="Y50" s="161">
        <v>0.95</v>
      </c>
    </row>
    <row r="51" spans="1:25" ht="172.5" customHeight="1" thickBot="1" x14ac:dyDescent="0.3">
      <c r="A51" s="599">
        <v>2</v>
      </c>
      <c r="B51" s="204" t="s">
        <v>133</v>
      </c>
      <c r="C51" s="204" t="s">
        <v>235</v>
      </c>
      <c r="D51" s="204" t="s">
        <v>237</v>
      </c>
      <c r="E51" s="43" t="s">
        <v>238</v>
      </c>
      <c r="F51" s="205" t="s">
        <v>239</v>
      </c>
      <c r="G51" s="206" t="s">
        <v>240</v>
      </c>
      <c r="H51" s="207">
        <v>1</v>
      </c>
      <c r="I51" s="207">
        <f>+W51</f>
        <v>1</v>
      </c>
      <c r="J51" s="208">
        <f>+I51/H51</f>
        <v>1</v>
      </c>
      <c r="K51" s="613" t="s">
        <v>228</v>
      </c>
      <c r="L51" s="611"/>
      <c r="M51" s="603"/>
      <c r="N51" s="172"/>
      <c r="O51" s="173"/>
      <c r="P51" s="209"/>
      <c r="Q51" s="173"/>
      <c r="R51" s="173"/>
      <c r="S51" s="209"/>
      <c r="T51" s="173"/>
      <c r="U51" s="173"/>
      <c r="V51" s="209"/>
      <c r="W51" s="157">
        <v>1</v>
      </c>
      <c r="X51" s="173"/>
      <c r="Y51" s="210"/>
    </row>
    <row r="52" spans="1:25" ht="109.5" customHeight="1" thickBot="1" x14ac:dyDescent="0.3">
      <c r="A52" s="600"/>
      <c r="B52" s="205"/>
      <c r="C52" s="205"/>
      <c r="D52" s="211"/>
      <c r="E52" s="212" t="s">
        <v>232</v>
      </c>
      <c r="F52" s="54" t="s">
        <v>233</v>
      </c>
      <c r="G52" s="213" t="s">
        <v>241</v>
      </c>
      <c r="H52" s="214">
        <v>0.8</v>
      </c>
      <c r="I52" s="215">
        <f>+W52</f>
        <v>0.8</v>
      </c>
      <c r="J52" s="216">
        <f>+I52/H52</f>
        <v>1</v>
      </c>
      <c r="K52" s="621"/>
      <c r="L52" s="611"/>
      <c r="M52" s="603"/>
      <c r="N52" s="172"/>
      <c r="O52" s="173"/>
      <c r="P52" s="209"/>
      <c r="Q52" s="173"/>
      <c r="R52" s="173"/>
      <c r="S52" s="209"/>
      <c r="T52" s="173"/>
      <c r="U52" s="173"/>
      <c r="V52" s="209"/>
      <c r="W52" s="162">
        <v>0.8</v>
      </c>
      <c r="X52" s="173"/>
      <c r="Y52" s="210"/>
    </row>
    <row r="53" spans="1:25" ht="222" customHeight="1" thickBot="1" x14ac:dyDescent="0.3">
      <c r="A53" s="616"/>
      <c r="B53" s="167" t="s">
        <v>20</v>
      </c>
      <c r="C53" s="167" t="s">
        <v>21</v>
      </c>
      <c r="D53" s="167" t="s">
        <v>74</v>
      </c>
      <c r="E53" s="17" t="s">
        <v>69</v>
      </c>
      <c r="F53" s="180" t="s">
        <v>227</v>
      </c>
      <c r="G53" s="203" t="s">
        <v>71</v>
      </c>
      <c r="H53" s="217">
        <v>3</v>
      </c>
      <c r="I53" s="217">
        <f>+R53+T53+W53</f>
        <v>3</v>
      </c>
      <c r="J53" s="218">
        <f>+I53/H53</f>
        <v>1</v>
      </c>
      <c r="K53" s="17" t="s">
        <v>72</v>
      </c>
      <c r="L53" s="611"/>
      <c r="M53" s="603"/>
      <c r="N53" s="219"/>
      <c r="O53" s="173"/>
      <c r="P53" s="174"/>
      <c r="Q53" s="173"/>
      <c r="R53" s="157">
        <v>1</v>
      </c>
      <c r="S53" s="173"/>
      <c r="T53" s="157">
        <v>1</v>
      </c>
      <c r="U53" s="173"/>
      <c r="V53" s="174"/>
      <c r="W53" s="157">
        <v>1</v>
      </c>
      <c r="X53" s="173"/>
      <c r="Y53" s="220"/>
    </row>
    <row r="54" spans="1:25" ht="33.75" customHeight="1" thickBot="1" x14ac:dyDescent="0.3">
      <c r="A54" s="577" t="s">
        <v>507</v>
      </c>
      <c r="B54" s="578"/>
      <c r="C54" s="578"/>
      <c r="D54" s="578"/>
      <c r="E54" s="578"/>
      <c r="F54" s="578"/>
      <c r="G54" s="578"/>
      <c r="H54" s="578"/>
      <c r="I54" s="578"/>
      <c r="J54" s="578"/>
      <c r="K54" s="578"/>
      <c r="L54" s="578"/>
      <c r="M54" s="578"/>
      <c r="N54" s="578"/>
      <c r="O54" s="578"/>
      <c r="P54" s="578"/>
      <c r="Q54" s="578"/>
      <c r="R54" s="578"/>
      <c r="S54" s="578"/>
      <c r="T54" s="578"/>
      <c r="U54" s="578"/>
      <c r="V54" s="578"/>
      <c r="W54" s="578"/>
      <c r="X54" s="578"/>
      <c r="Y54" s="579"/>
    </row>
    <row r="55" spans="1:25" ht="24" customHeight="1" x14ac:dyDescent="0.25">
      <c r="A55" s="589" t="s">
        <v>0</v>
      </c>
      <c r="B55" s="589" t="s">
        <v>1</v>
      </c>
      <c r="C55" s="589" t="s">
        <v>2</v>
      </c>
      <c r="D55" s="589" t="s">
        <v>3</v>
      </c>
      <c r="E55" s="589" t="s">
        <v>4</v>
      </c>
      <c r="F55" s="590" t="s">
        <v>5</v>
      </c>
      <c r="G55" s="590" t="s">
        <v>6</v>
      </c>
      <c r="H55" s="589" t="s">
        <v>7</v>
      </c>
      <c r="I55" s="589" t="s">
        <v>8</v>
      </c>
      <c r="J55" s="590" t="s">
        <v>9</v>
      </c>
      <c r="K55" s="590" t="s">
        <v>10</v>
      </c>
      <c r="L55" s="589" t="s">
        <v>11</v>
      </c>
      <c r="M55" s="590" t="s">
        <v>12</v>
      </c>
      <c r="N55" s="591" t="s">
        <v>13</v>
      </c>
      <c r="O55" s="572"/>
      <c r="P55" s="592"/>
      <c r="Q55" s="591" t="s">
        <v>14</v>
      </c>
      <c r="R55" s="572"/>
      <c r="S55" s="592"/>
      <c r="T55" s="591" t="s">
        <v>15</v>
      </c>
      <c r="U55" s="572"/>
      <c r="V55" s="592"/>
      <c r="W55" s="591" t="s">
        <v>16</v>
      </c>
      <c r="X55" s="572"/>
      <c r="Y55" s="592"/>
    </row>
    <row r="56" spans="1:25" ht="24" customHeight="1" thickBot="1" x14ac:dyDescent="0.3">
      <c r="A56" s="581"/>
      <c r="B56" s="581"/>
      <c r="C56" s="581"/>
      <c r="D56" s="581"/>
      <c r="E56" s="581"/>
      <c r="F56" s="584"/>
      <c r="G56" s="584"/>
      <c r="H56" s="581"/>
      <c r="I56" s="586"/>
      <c r="J56" s="584"/>
      <c r="K56" s="584"/>
      <c r="L56" s="581"/>
      <c r="M56" s="584"/>
      <c r="N56" s="574"/>
      <c r="O56" s="575"/>
      <c r="P56" s="576"/>
      <c r="Q56" s="574"/>
      <c r="R56" s="575"/>
      <c r="S56" s="576"/>
      <c r="T56" s="574"/>
      <c r="U56" s="575"/>
      <c r="V56" s="576"/>
      <c r="W56" s="574"/>
      <c r="X56" s="575"/>
      <c r="Y56" s="576"/>
    </row>
    <row r="57" spans="1:25" ht="24" customHeight="1" thickBot="1" x14ac:dyDescent="0.3">
      <c r="A57" s="582"/>
      <c r="B57" s="581"/>
      <c r="C57" s="581"/>
      <c r="D57" s="581"/>
      <c r="E57" s="581"/>
      <c r="F57" s="584"/>
      <c r="G57" s="584"/>
      <c r="H57" s="581"/>
      <c r="I57" s="1" t="s">
        <v>17</v>
      </c>
      <c r="J57" s="612"/>
      <c r="K57" s="584"/>
      <c r="L57" s="581"/>
      <c r="M57" s="584"/>
      <c r="N57" s="2">
        <v>1</v>
      </c>
      <c r="O57" s="3">
        <v>2</v>
      </c>
      <c r="P57" s="4">
        <v>3</v>
      </c>
      <c r="Q57" s="2">
        <v>1</v>
      </c>
      <c r="R57" s="3">
        <v>2</v>
      </c>
      <c r="S57" s="4">
        <v>3</v>
      </c>
      <c r="T57" s="2">
        <v>1</v>
      </c>
      <c r="U57" s="3">
        <v>2</v>
      </c>
      <c r="V57" s="4">
        <v>3</v>
      </c>
      <c r="W57" s="2">
        <v>1</v>
      </c>
      <c r="X57" s="3">
        <v>2</v>
      </c>
      <c r="Y57" s="4">
        <v>3</v>
      </c>
    </row>
    <row r="58" spans="1:25" ht="77.25" customHeight="1" thickBot="1" x14ac:dyDescent="0.3">
      <c r="A58" s="599">
        <v>1</v>
      </c>
      <c r="B58" s="595" t="s">
        <v>133</v>
      </c>
      <c r="C58" s="595" t="s">
        <v>32</v>
      </c>
      <c r="D58" s="602" t="s">
        <v>134</v>
      </c>
      <c r="E58" s="604" t="s">
        <v>210</v>
      </c>
      <c r="F58" s="607" t="s">
        <v>211</v>
      </c>
      <c r="G58" s="48" t="s">
        <v>212</v>
      </c>
      <c r="H58" s="6">
        <v>1432</v>
      </c>
      <c r="I58" s="6">
        <f>SUM(N58:Y58)</f>
        <v>1432</v>
      </c>
      <c r="J58" s="136">
        <f>+I58/H58</f>
        <v>1</v>
      </c>
      <c r="K58" s="595" t="s">
        <v>213</v>
      </c>
      <c r="L58" s="155">
        <v>0</v>
      </c>
      <c r="M58" s="595" t="s">
        <v>73</v>
      </c>
      <c r="N58" s="197">
        <v>83</v>
      </c>
      <c r="O58" s="198">
        <v>93</v>
      </c>
      <c r="P58" s="148">
        <v>133</v>
      </c>
      <c r="Q58" s="197">
        <v>88</v>
      </c>
      <c r="R58" s="198">
        <v>118</v>
      </c>
      <c r="S58" s="148">
        <v>98</v>
      </c>
      <c r="T58" s="197">
        <v>109</v>
      </c>
      <c r="U58" s="198">
        <v>108</v>
      </c>
      <c r="V58" s="148">
        <v>158</v>
      </c>
      <c r="W58" s="197">
        <v>159</v>
      </c>
      <c r="X58" s="198">
        <v>178</v>
      </c>
      <c r="Y58" s="148">
        <v>107</v>
      </c>
    </row>
    <row r="59" spans="1:25" ht="77.25" customHeight="1" thickBot="1" x14ac:dyDescent="0.3">
      <c r="A59" s="600"/>
      <c r="B59" s="601"/>
      <c r="C59" s="601"/>
      <c r="D59" s="603"/>
      <c r="E59" s="605"/>
      <c r="F59" s="608"/>
      <c r="G59" s="48" t="s">
        <v>214</v>
      </c>
      <c r="H59" s="6">
        <v>2697</v>
      </c>
      <c r="I59" s="6">
        <f t="shared" ref="I59:I60" si="0">SUM(N59:Y59)</f>
        <v>2696.9999999999995</v>
      </c>
      <c r="J59" s="136">
        <f t="shared" ref="J59:J65" si="1">+I59/H59</f>
        <v>0.99999999999999978</v>
      </c>
      <c r="K59" s="601"/>
      <c r="L59" s="221"/>
      <c r="M59" s="601"/>
      <c r="N59" s="567">
        <v>164.71905537459284</v>
      </c>
      <c r="O59" s="568">
        <v>184.48534201954399</v>
      </c>
      <c r="P59" s="569">
        <v>244.88232899022802</v>
      </c>
      <c r="Q59" s="567">
        <v>168.0134364820847</v>
      </c>
      <c r="R59" s="568">
        <v>229.50855048859933</v>
      </c>
      <c r="S59" s="569">
        <v>165.81718241042344</v>
      </c>
      <c r="T59" s="567">
        <v>226.21416938110747</v>
      </c>
      <c r="U59" s="568">
        <v>280.0223941368078</v>
      </c>
      <c r="V59" s="569">
        <v>270.13925081433223</v>
      </c>
      <c r="W59" s="567">
        <v>278.9242671009772</v>
      </c>
      <c r="X59" s="568">
        <v>305.27931596091202</v>
      </c>
      <c r="Y59" s="569">
        <v>178.99470684039088</v>
      </c>
    </row>
    <row r="60" spans="1:25" ht="77.25" customHeight="1" thickBot="1" x14ac:dyDescent="0.3">
      <c r="A60" s="600"/>
      <c r="B60" s="601"/>
      <c r="C60" s="601"/>
      <c r="D60" s="603"/>
      <c r="E60" s="606"/>
      <c r="F60" s="609"/>
      <c r="G60" s="48" t="s">
        <v>215</v>
      </c>
      <c r="H60" s="6">
        <v>8577</v>
      </c>
      <c r="I60" s="6">
        <f t="shared" si="0"/>
        <v>8577</v>
      </c>
      <c r="J60" s="136">
        <f t="shared" si="1"/>
        <v>1</v>
      </c>
      <c r="K60" s="601"/>
      <c r="L60" s="221"/>
      <c r="M60" s="601"/>
      <c r="N60" s="567">
        <v>500.54357798165137</v>
      </c>
      <c r="O60" s="568">
        <v>605.46100917431193</v>
      </c>
      <c r="P60" s="569">
        <v>792.34518348623862</v>
      </c>
      <c r="Q60" s="567">
        <v>533.33027522935777</v>
      </c>
      <c r="R60" s="568">
        <v>724.58600917431193</v>
      </c>
      <c r="S60" s="569">
        <v>544.25917431192659</v>
      </c>
      <c r="T60" s="567">
        <v>610.92545871559628</v>
      </c>
      <c r="U60" s="568">
        <v>924.58486238532123</v>
      </c>
      <c r="V60" s="569">
        <v>907.09862385321105</v>
      </c>
      <c r="W60" s="567">
        <v>789.06651376146795</v>
      </c>
      <c r="X60" s="568">
        <v>1075.4036697247705</v>
      </c>
      <c r="Y60" s="569">
        <v>569.3956422018349</v>
      </c>
    </row>
    <row r="61" spans="1:25" ht="77.25" customHeight="1" thickBot="1" x14ac:dyDescent="0.3">
      <c r="A61" s="158">
        <v>2</v>
      </c>
      <c r="B61" s="601"/>
      <c r="C61" s="601"/>
      <c r="D61" s="603"/>
      <c r="E61" s="159" t="s">
        <v>216</v>
      </c>
      <c r="F61" s="160" t="s">
        <v>217</v>
      </c>
      <c r="G61" s="48" t="s">
        <v>218</v>
      </c>
      <c r="H61" s="136">
        <v>0.95</v>
      </c>
      <c r="I61" s="136">
        <f>AVERAGE(N61:Y61)</f>
        <v>0.94999999999999984</v>
      </c>
      <c r="J61" s="136">
        <f t="shared" si="1"/>
        <v>0.99999999999999989</v>
      </c>
      <c r="K61" s="601"/>
      <c r="L61" s="610"/>
      <c r="M61" s="601"/>
      <c r="N61" s="178">
        <v>0.95</v>
      </c>
      <c r="O61" s="224">
        <v>0.95</v>
      </c>
      <c r="P61" s="118">
        <v>0.95</v>
      </c>
      <c r="Q61" s="178">
        <v>0.95</v>
      </c>
      <c r="R61" s="224">
        <v>0.95</v>
      </c>
      <c r="S61" s="118">
        <v>0.95</v>
      </c>
      <c r="T61" s="178">
        <v>0.95</v>
      </c>
      <c r="U61" s="224">
        <v>0.95</v>
      </c>
      <c r="V61" s="118">
        <v>0.95</v>
      </c>
      <c r="W61" s="178">
        <v>0.95</v>
      </c>
      <c r="X61" s="224">
        <v>0.95</v>
      </c>
      <c r="Y61" s="118">
        <v>0.95</v>
      </c>
    </row>
    <row r="62" spans="1:25" ht="77.25" customHeight="1" thickBot="1" x14ac:dyDescent="0.3">
      <c r="A62" s="158">
        <v>3</v>
      </c>
      <c r="B62" s="601"/>
      <c r="C62" s="601"/>
      <c r="D62" s="603"/>
      <c r="E62" s="163" t="s">
        <v>219</v>
      </c>
      <c r="F62" s="613" t="s">
        <v>220</v>
      </c>
      <c r="G62" s="48" t="s">
        <v>221</v>
      </c>
      <c r="H62" s="136">
        <v>0.95</v>
      </c>
      <c r="I62" s="136">
        <f t="shared" ref="I62:I64" si="2">AVERAGE(N62:Y62)</f>
        <v>0.94999999999999984</v>
      </c>
      <c r="J62" s="136">
        <f t="shared" si="1"/>
        <v>0.99999999999999989</v>
      </c>
      <c r="K62" s="601"/>
      <c r="L62" s="611"/>
      <c r="M62" s="601"/>
      <c r="N62" s="178">
        <v>0.95</v>
      </c>
      <c r="O62" s="224">
        <v>0.95</v>
      </c>
      <c r="P62" s="118">
        <v>0.95</v>
      </c>
      <c r="Q62" s="178">
        <v>0.95</v>
      </c>
      <c r="R62" s="224">
        <v>0.95</v>
      </c>
      <c r="S62" s="118">
        <v>0.95</v>
      </c>
      <c r="T62" s="178">
        <v>0.95</v>
      </c>
      <c r="U62" s="224">
        <v>0.95</v>
      </c>
      <c r="V62" s="118">
        <v>0.95</v>
      </c>
      <c r="W62" s="178">
        <v>0.95</v>
      </c>
      <c r="X62" s="224">
        <v>0.95</v>
      </c>
      <c r="Y62" s="118">
        <v>0.95</v>
      </c>
    </row>
    <row r="63" spans="1:25" ht="77.25" customHeight="1" thickBot="1" x14ac:dyDescent="0.3">
      <c r="A63" s="158">
        <v>4</v>
      </c>
      <c r="B63" s="601"/>
      <c r="C63" s="601"/>
      <c r="D63" s="603"/>
      <c r="E63" s="164" t="s">
        <v>222</v>
      </c>
      <c r="F63" s="614"/>
      <c r="G63" s="48" t="s">
        <v>223</v>
      </c>
      <c r="H63" s="136">
        <v>0.95</v>
      </c>
      <c r="I63" s="136">
        <f t="shared" si="2"/>
        <v>0.94999999999999984</v>
      </c>
      <c r="J63" s="136">
        <f t="shared" si="1"/>
        <v>0.99999999999999989</v>
      </c>
      <c r="K63" s="601"/>
      <c r="L63" s="611"/>
      <c r="M63" s="601"/>
      <c r="N63" s="178">
        <v>0.95</v>
      </c>
      <c r="O63" s="178">
        <v>0.95</v>
      </c>
      <c r="P63" s="178">
        <v>0.95</v>
      </c>
      <c r="Q63" s="178">
        <v>0.95</v>
      </c>
      <c r="R63" s="178">
        <v>0.95</v>
      </c>
      <c r="S63" s="178">
        <v>0.95</v>
      </c>
      <c r="T63" s="178">
        <v>0.95</v>
      </c>
      <c r="U63" s="178">
        <v>0.95</v>
      </c>
      <c r="V63" s="178">
        <v>0.95</v>
      </c>
      <c r="W63" s="178">
        <v>0.95</v>
      </c>
      <c r="X63" s="178">
        <v>0.95</v>
      </c>
      <c r="Y63" s="178">
        <v>0.95</v>
      </c>
    </row>
    <row r="64" spans="1:25" ht="114" customHeight="1" thickBot="1" x14ac:dyDescent="0.3">
      <c r="A64" s="184">
        <v>5</v>
      </c>
      <c r="B64" s="596"/>
      <c r="C64" s="596"/>
      <c r="D64" s="615"/>
      <c r="E64" s="179" t="s">
        <v>224</v>
      </c>
      <c r="F64" s="180" t="s">
        <v>225</v>
      </c>
      <c r="G64" s="167" t="s">
        <v>226</v>
      </c>
      <c r="H64" s="136">
        <v>0.95</v>
      </c>
      <c r="I64" s="136">
        <f t="shared" si="2"/>
        <v>0.94999999999999984</v>
      </c>
      <c r="J64" s="136">
        <f t="shared" si="1"/>
        <v>0.99999999999999989</v>
      </c>
      <c r="K64" s="596"/>
      <c r="L64" s="611"/>
      <c r="M64" s="601"/>
      <c r="N64" s="178">
        <v>0.95</v>
      </c>
      <c r="O64" s="178">
        <v>0.95</v>
      </c>
      <c r="P64" s="178">
        <v>0.95</v>
      </c>
      <c r="Q64" s="178">
        <v>0.95</v>
      </c>
      <c r="R64" s="178">
        <v>0.95</v>
      </c>
      <c r="S64" s="178">
        <v>0.95</v>
      </c>
      <c r="T64" s="178">
        <v>0.95</v>
      </c>
      <c r="U64" s="178">
        <v>0.95</v>
      </c>
      <c r="V64" s="178">
        <v>0.95</v>
      </c>
      <c r="W64" s="178">
        <v>0.95</v>
      </c>
      <c r="X64" s="178">
        <v>0.95</v>
      </c>
      <c r="Y64" s="178">
        <v>0.95</v>
      </c>
    </row>
    <row r="65" spans="1:25" ht="96" customHeight="1" thickBot="1" x14ac:dyDescent="0.3">
      <c r="A65" s="158">
        <v>7</v>
      </c>
      <c r="B65" s="595" t="s">
        <v>20</v>
      </c>
      <c r="C65" s="595" t="s">
        <v>21</v>
      </c>
      <c r="D65" s="595" t="s">
        <v>74</v>
      </c>
      <c r="E65" s="5" t="s">
        <v>232</v>
      </c>
      <c r="F65" s="17" t="s">
        <v>233</v>
      </c>
      <c r="G65" s="20" t="s">
        <v>242</v>
      </c>
      <c r="H65" s="136">
        <v>0.8</v>
      </c>
      <c r="I65" s="136">
        <f>+W65</f>
        <v>0.8</v>
      </c>
      <c r="J65" s="136">
        <f t="shared" si="1"/>
        <v>1</v>
      </c>
      <c r="K65" s="26" t="s">
        <v>243</v>
      </c>
      <c r="L65" s="611"/>
      <c r="M65" s="601"/>
      <c r="N65" s="225"/>
      <c r="O65" s="226"/>
      <c r="P65" s="227"/>
      <c r="Q65" s="225"/>
      <c r="R65" s="226"/>
      <c r="S65" s="227"/>
      <c r="T65" s="225"/>
      <c r="U65" s="226"/>
      <c r="V65" s="227"/>
      <c r="W65" s="228">
        <v>0.8</v>
      </c>
      <c r="X65" s="226"/>
      <c r="Y65" s="227"/>
    </row>
    <row r="66" spans="1:25" ht="77.25" customHeight="1" thickBot="1" x14ac:dyDescent="0.3">
      <c r="A66" s="184">
        <v>8</v>
      </c>
      <c r="B66" s="601"/>
      <c r="C66" s="601"/>
      <c r="D66" s="601"/>
      <c r="E66" s="595" t="s">
        <v>69</v>
      </c>
      <c r="F66" s="623" t="s">
        <v>227</v>
      </c>
      <c r="G66" s="595" t="s">
        <v>71</v>
      </c>
      <c r="H66" s="595">
        <v>4</v>
      </c>
      <c r="I66" s="595">
        <f>+T66+U66+W66+X66</f>
        <v>4</v>
      </c>
      <c r="J66" s="633">
        <f>+I66/H66</f>
        <v>1</v>
      </c>
      <c r="K66" s="595" t="s">
        <v>72</v>
      </c>
      <c r="L66" s="611"/>
      <c r="M66" s="622"/>
      <c r="N66" s="635"/>
      <c r="O66" s="637"/>
      <c r="P66" s="639"/>
      <c r="Q66" s="641" t="s">
        <v>244</v>
      </c>
      <c r="R66" s="629" t="s">
        <v>244</v>
      </c>
      <c r="S66" s="631" t="s">
        <v>244</v>
      </c>
      <c r="T66" s="625">
        <v>1</v>
      </c>
      <c r="U66" s="625">
        <v>1</v>
      </c>
      <c r="V66" s="627"/>
      <c r="W66" s="625">
        <v>1</v>
      </c>
      <c r="X66" s="625">
        <v>1</v>
      </c>
      <c r="Y66" s="627"/>
    </row>
    <row r="67" spans="1:25" ht="171" customHeight="1" thickBot="1" x14ac:dyDescent="0.3">
      <c r="A67" s="175"/>
      <c r="B67" s="596"/>
      <c r="C67" s="596"/>
      <c r="D67" s="596"/>
      <c r="E67" s="596"/>
      <c r="F67" s="624"/>
      <c r="G67" s="596"/>
      <c r="H67" s="596"/>
      <c r="I67" s="596"/>
      <c r="J67" s="634"/>
      <c r="K67" s="596"/>
      <c r="L67" s="643"/>
      <c r="M67" s="132"/>
      <c r="N67" s="636"/>
      <c r="O67" s="638"/>
      <c r="P67" s="640"/>
      <c r="Q67" s="642"/>
      <c r="R67" s="630"/>
      <c r="S67" s="632"/>
      <c r="T67" s="626"/>
      <c r="U67" s="626"/>
      <c r="V67" s="628"/>
      <c r="W67" s="626"/>
      <c r="X67" s="626"/>
      <c r="Y67" s="628"/>
    </row>
    <row r="68" spans="1:25" ht="28.5" customHeight="1" thickBot="1" x14ac:dyDescent="0.3">
      <c r="A68" s="577" t="s">
        <v>500</v>
      </c>
      <c r="B68" s="577"/>
      <c r="C68" s="577"/>
      <c r="D68" s="577"/>
      <c r="E68" s="577"/>
      <c r="F68" s="577"/>
      <c r="G68" s="577"/>
      <c r="H68" s="577"/>
      <c r="I68" s="577"/>
      <c r="J68" s="577"/>
      <c r="K68" s="577"/>
      <c r="L68" s="577"/>
      <c r="M68" s="577"/>
      <c r="N68" s="577"/>
      <c r="O68" s="577"/>
      <c r="P68" s="577"/>
      <c r="Q68" s="577"/>
      <c r="R68" s="577"/>
      <c r="S68" s="577"/>
      <c r="T68" s="577"/>
      <c r="U68" s="577"/>
      <c r="V68" s="577"/>
      <c r="W68" s="577"/>
      <c r="X68" s="577"/>
      <c r="Y68" s="577"/>
    </row>
    <row r="69" spans="1:25" ht="21" customHeight="1" x14ac:dyDescent="0.25">
      <c r="A69" s="580" t="s">
        <v>0</v>
      </c>
      <c r="B69" s="580" t="s">
        <v>1</v>
      </c>
      <c r="C69" s="580" t="s">
        <v>2</v>
      </c>
      <c r="D69" s="580" t="s">
        <v>3</v>
      </c>
      <c r="E69" s="580" t="s">
        <v>4</v>
      </c>
      <c r="F69" s="583" t="s">
        <v>5</v>
      </c>
      <c r="G69" s="583" t="s">
        <v>6</v>
      </c>
      <c r="H69" s="580" t="s">
        <v>7</v>
      </c>
      <c r="I69" s="580" t="s">
        <v>8</v>
      </c>
      <c r="J69" s="583" t="s">
        <v>9</v>
      </c>
      <c r="K69" s="583" t="s">
        <v>10</v>
      </c>
      <c r="L69" s="580" t="s">
        <v>11</v>
      </c>
      <c r="M69" s="583" t="s">
        <v>12</v>
      </c>
      <c r="N69" s="571" t="s">
        <v>13</v>
      </c>
      <c r="O69" s="572"/>
      <c r="P69" s="573"/>
      <c r="Q69" s="571" t="s">
        <v>14</v>
      </c>
      <c r="R69" s="572"/>
      <c r="S69" s="573"/>
      <c r="T69" s="571" t="s">
        <v>15</v>
      </c>
      <c r="U69" s="572"/>
      <c r="V69" s="573"/>
      <c r="W69" s="571" t="s">
        <v>16</v>
      </c>
      <c r="X69" s="572"/>
      <c r="Y69" s="573"/>
    </row>
    <row r="70" spans="1:25" ht="21" customHeight="1" thickBot="1" x14ac:dyDescent="0.3">
      <c r="A70" s="581"/>
      <c r="B70" s="581"/>
      <c r="C70" s="581"/>
      <c r="D70" s="581"/>
      <c r="E70" s="581"/>
      <c r="F70" s="584"/>
      <c r="G70" s="584"/>
      <c r="H70" s="581"/>
      <c r="I70" s="586"/>
      <c r="J70" s="584"/>
      <c r="K70" s="584"/>
      <c r="L70" s="581"/>
      <c r="M70" s="584"/>
      <c r="N70" s="574"/>
      <c r="O70" s="575"/>
      <c r="P70" s="576"/>
      <c r="Q70" s="574"/>
      <c r="R70" s="575"/>
      <c r="S70" s="576"/>
      <c r="T70" s="574"/>
      <c r="U70" s="575"/>
      <c r="V70" s="576"/>
      <c r="W70" s="574"/>
      <c r="X70" s="575"/>
      <c r="Y70" s="576"/>
    </row>
    <row r="71" spans="1:25" ht="21" customHeight="1" thickBot="1" x14ac:dyDescent="0.3">
      <c r="A71" s="582"/>
      <c r="B71" s="582"/>
      <c r="C71" s="582"/>
      <c r="D71" s="582"/>
      <c r="E71" s="582"/>
      <c r="F71" s="585"/>
      <c r="G71" s="585"/>
      <c r="H71" s="582"/>
      <c r="I71" s="1" t="s">
        <v>17</v>
      </c>
      <c r="J71" s="585"/>
      <c r="K71" s="585"/>
      <c r="L71" s="582"/>
      <c r="M71" s="585"/>
      <c r="N71" s="2">
        <v>1</v>
      </c>
      <c r="O71" s="3">
        <v>2</v>
      </c>
      <c r="P71" s="4">
        <v>3</v>
      </c>
      <c r="Q71" s="2">
        <v>1</v>
      </c>
      <c r="R71" s="3">
        <v>2</v>
      </c>
      <c r="S71" s="4">
        <v>3</v>
      </c>
      <c r="T71" s="2">
        <v>1</v>
      </c>
      <c r="U71" s="3">
        <v>2</v>
      </c>
      <c r="V71" s="4">
        <v>3</v>
      </c>
      <c r="W71" s="2">
        <v>1</v>
      </c>
      <c r="X71" s="3">
        <v>2</v>
      </c>
      <c r="Y71" s="4">
        <v>3</v>
      </c>
    </row>
    <row r="72" spans="1:25" ht="77.25" customHeight="1" thickBot="1" x14ac:dyDescent="0.3">
      <c r="A72" s="599">
        <v>1</v>
      </c>
      <c r="B72" s="595" t="s">
        <v>133</v>
      </c>
      <c r="C72" s="595" t="s">
        <v>32</v>
      </c>
      <c r="D72" s="595" t="s">
        <v>134</v>
      </c>
      <c r="E72" s="644" t="s">
        <v>210</v>
      </c>
      <c r="F72" s="647" t="s">
        <v>211</v>
      </c>
      <c r="G72" s="48" t="s">
        <v>212</v>
      </c>
      <c r="H72" s="6">
        <v>83</v>
      </c>
      <c r="I72" s="6">
        <v>83</v>
      </c>
      <c r="J72" s="136">
        <v>0.36649214659685864</v>
      </c>
      <c r="K72" s="595" t="s">
        <v>213</v>
      </c>
      <c r="L72" s="610">
        <v>0</v>
      </c>
      <c r="M72" s="595" t="s">
        <v>73</v>
      </c>
      <c r="N72" s="197">
        <v>9</v>
      </c>
      <c r="O72" s="198">
        <v>10</v>
      </c>
      <c r="P72" s="198">
        <v>6</v>
      </c>
      <c r="Q72" s="198">
        <v>6</v>
      </c>
      <c r="R72" s="198">
        <v>6</v>
      </c>
      <c r="S72" s="198">
        <v>6</v>
      </c>
      <c r="T72" s="198">
        <v>8</v>
      </c>
      <c r="U72" s="198">
        <v>7</v>
      </c>
      <c r="V72" s="198">
        <v>7</v>
      </c>
      <c r="W72" s="198">
        <v>7</v>
      </c>
      <c r="X72" s="198">
        <v>6</v>
      </c>
      <c r="Y72" s="148">
        <v>5</v>
      </c>
    </row>
    <row r="73" spans="1:25" ht="77.25" customHeight="1" thickBot="1" x14ac:dyDescent="0.3">
      <c r="A73" s="600"/>
      <c r="B73" s="601"/>
      <c r="C73" s="601"/>
      <c r="D73" s="601"/>
      <c r="E73" s="645"/>
      <c r="F73" s="648"/>
      <c r="G73" s="48" t="s">
        <v>214</v>
      </c>
      <c r="H73" s="6">
        <v>174</v>
      </c>
      <c r="I73" s="6">
        <v>175</v>
      </c>
      <c r="J73" s="136">
        <v>0.32214765100671139</v>
      </c>
      <c r="K73" s="601"/>
      <c r="L73" s="611"/>
      <c r="M73" s="601"/>
      <c r="N73" s="156">
        <v>20</v>
      </c>
      <c r="O73" s="157">
        <v>20</v>
      </c>
      <c r="P73" s="157">
        <v>14</v>
      </c>
      <c r="Q73" s="157">
        <v>14</v>
      </c>
      <c r="R73" s="157">
        <v>15</v>
      </c>
      <c r="S73" s="157">
        <v>15</v>
      </c>
      <c r="T73" s="157">
        <v>12</v>
      </c>
      <c r="U73" s="157">
        <v>12</v>
      </c>
      <c r="V73" s="157">
        <v>15</v>
      </c>
      <c r="W73" s="157">
        <v>14</v>
      </c>
      <c r="X73" s="157">
        <v>14</v>
      </c>
      <c r="Y73" s="199">
        <v>10</v>
      </c>
    </row>
    <row r="74" spans="1:25" ht="77.25" customHeight="1" thickBot="1" x14ac:dyDescent="0.3">
      <c r="A74" s="600"/>
      <c r="B74" s="601"/>
      <c r="C74" s="601"/>
      <c r="D74" s="601"/>
      <c r="E74" s="646"/>
      <c r="F74" s="649"/>
      <c r="G74" s="48" t="s">
        <v>215</v>
      </c>
      <c r="H74" s="6">
        <v>534</v>
      </c>
      <c r="I74" s="6">
        <v>534</v>
      </c>
      <c r="J74" s="136">
        <v>0.32723833543505676</v>
      </c>
      <c r="K74" s="601"/>
      <c r="L74" s="611"/>
      <c r="M74" s="601"/>
      <c r="N74" s="222">
        <v>50</v>
      </c>
      <c r="O74" s="177">
        <v>60</v>
      </c>
      <c r="P74" s="177">
        <v>35</v>
      </c>
      <c r="Q74" s="177">
        <v>40</v>
      </c>
      <c r="R74" s="177">
        <v>40</v>
      </c>
      <c r="S74" s="177">
        <v>45</v>
      </c>
      <c r="T74" s="177">
        <v>50</v>
      </c>
      <c r="U74" s="177">
        <v>50</v>
      </c>
      <c r="V74" s="177">
        <v>45</v>
      </c>
      <c r="W74" s="177">
        <v>45</v>
      </c>
      <c r="X74" s="177">
        <v>44</v>
      </c>
      <c r="Y74" s="223">
        <v>30</v>
      </c>
    </row>
    <row r="75" spans="1:25" ht="77.25" customHeight="1" thickBot="1" x14ac:dyDescent="0.3">
      <c r="A75" s="158">
        <v>2</v>
      </c>
      <c r="B75" s="601"/>
      <c r="C75" s="601"/>
      <c r="D75" s="601"/>
      <c r="E75" s="159" t="s">
        <v>216</v>
      </c>
      <c r="F75" s="160" t="s">
        <v>217</v>
      </c>
      <c r="G75" s="48" t="s">
        <v>218</v>
      </c>
      <c r="H75" s="6">
        <v>95</v>
      </c>
      <c r="I75" s="136">
        <v>0.97083333333333333</v>
      </c>
      <c r="J75" s="136">
        <v>1.0219298245614034E-2</v>
      </c>
      <c r="K75" s="601"/>
      <c r="L75" s="611"/>
      <c r="M75" s="601"/>
      <c r="N75" s="234">
        <v>0.95</v>
      </c>
      <c r="O75" s="235">
        <v>0.95</v>
      </c>
      <c r="P75" s="235">
        <v>0.95</v>
      </c>
      <c r="Q75" s="235">
        <v>0.95</v>
      </c>
      <c r="R75" s="235">
        <v>0.95</v>
      </c>
      <c r="S75" s="235">
        <v>0.95</v>
      </c>
      <c r="T75" s="235">
        <v>0.95</v>
      </c>
      <c r="U75" s="235">
        <v>0.95</v>
      </c>
      <c r="V75" s="235">
        <v>0.95</v>
      </c>
      <c r="W75" s="235">
        <v>0.95</v>
      </c>
      <c r="X75" s="235">
        <v>0.95</v>
      </c>
      <c r="Y75" s="236">
        <v>0.95</v>
      </c>
    </row>
    <row r="76" spans="1:25" ht="77.25" customHeight="1" thickBot="1" x14ac:dyDescent="0.3">
      <c r="A76" s="158">
        <v>3</v>
      </c>
      <c r="B76" s="601"/>
      <c r="C76" s="601"/>
      <c r="D76" s="601"/>
      <c r="E76" s="163" t="s">
        <v>219</v>
      </c>
      <c r="F76" s="613" t="s">
        <v>220</v>
      </c>
      <c r="G76" s="48" t="s">
        <v>221</v>
      </c>
      <c r="H76" s="6">
        <v>95</v>
      </c>
      <c r="I76" s="136">
        <v>1</v>
      </c>
      <c r="J76" s="136">
        <v>1.0526315789473684E-2</v>
      </c>
      <c r="K76" s="601"/>
      <c r="L76" s="611"/>
      <c r="M76" s="601"/>
      <c r="N76" s="234">
        <v>0.95</v>
      </c>
      <c r="O76" s="235">
        <v>0.95</v>
      </c>
      <c r="P76" s="235">
        <v>0.95</v>
      </c>
      <c r="Q76" s="235">
        <v>0.95</v>
      </c>
      <c r="R76" s="235">
        <v>0.95</v>
      </c>
      <c r="S76" s="235">
        <v>0.95</v>
      </c>
      <c r="T76" s="235">
        <v>0.95</v>
      </c>
      <c r="U76" s="235">
        <v>0.95</v>
      </c>
      <c r="V76" s="235">
        <v>0.95</v>
      </c>
      <c r="W76" s="235">
        <v>0.95</v>
      </c>
      <c r="X76" s="235">
        <v>0.95</v>
      </c>
      <c r="Y76" s="236">
        <v>0.95</v>
      </c>
    </row>
    <row r="77" spans="1:25" ht="77.25" customHeight="1" thickBot="1" x14ac:dyDescent="0.3">
      <c r="A77" s="158">
        <v>4</v>
      </c>
      <c r="B77" s="601"/>
      <c r="C77" s="601"/>
      <c r="D77" s="601"/>
      <c r="E77" s="164" t="s">
        <v>222</v>
      </c>
      <c r="F77" s="614"/>
      <c r="G77" s="48" t="s">
        <v>223</v>
      </c>
      <c r="H77" s="6">
        <v>95</v>
      </c>
      <c r="I77" s="136">
        <v>1</v>
      </c>
      <c r="J77" s="136">
        <v>1.0526315789473684E-2</v>
      </c>
      <c r="K77" s="601"/>
      <c r="L77" s="611"/>
      <c r="M77" s="601"/>
      <c r="N77" s="234">
        <v>0.95</v>
      </c>
      <c r="O77" s="235">
        <v>0.95</v>
      </c>
      <c r="P77" s="235">
        <v>0.95</v>
      </c>
      <c r="Q77" s="235">
        <v>0.95</v>
      </c>
      <c r="R77" s="235">
        <v>0.95</v>
      </c>
      <c r="S77" s="235">
        <v>0.95</v>
      </c>
      <c r="T77" s="235">
        <v>0.95</v>
      </c>
      <c r="U77" s="235">
        <v>0.95</v>
      </c>
      <c r="V77" s="235">
        <v>0.95</v>
      </c>
      <c r="W77" s="235">
        <v>0.95</v>
      </c>
      <c r="X77" s="235">
        <v>0.95</v>
      </c>
      <c r="Y77" s="236">
        <v>0.95</v>
      </c>
    </row>
    <row r="78" spans="1:25" ht="77.25" customHeight="1" thickBot="1" x14ac:dyDescent="0.3">
      <c r="A78" s="184">
        <v>5</v>
      </c>
      <c r="B78" s="596"/>
      <c r="C78" s="596"/>
      <c r="D78" s="596"/>
      <c r="E78" s="179" t="s">
        <v>224</v>
      </c>
      <c r="F78" s="180" t="s">
        <v>225</v>
      </c>
      <c r="G78" s="167" t="s">
        <v>226</v>
      </c>
      <c r="H78" s="6">
        <v>98</v>
      </c>
      <c r="I78" s="136">
        <v>1</v>
      </c>
      <c r="J78" s="136">
        <v>1.020408163265306E-2</v>
      </c>
      <c r="K78" s="596"/>
      <c r="L78" s="611"/>
      <c r="M78" s="601"/>
      <c r="N78" s="234">
        <v>0.95</v>
      </c>
      <c r="O78" s="235">
        <v>0.95</v>
      </c>
      <c r="P78" s="235">
        <v>0.95</v>
      </c>
      <c r="Q78" s="235">
        <v>0.95</v>
      </c>
      <c r="R78" s="235">
        <v>0.95</v>
      </c>
      <c r="S78" s="235">
        <v>0.95</v>
      </c>
      <c r="T78" s="235">
        <v>0.95</v>
      </c>
      <c r="U78" s="235">
        <v>0.95</v>
      </c>
      <c r="V78" s="235">
        <v>0.95</v>
      </c>
      <c r="W78" s="235">
        <v>0.95</v>
      </c>
      <c r="X78" s="235">
        <v>0.95</v>
      </c>
      <c r="Y78" s="236">
        <v>0.95</v>
      </c>
    </row>
    <row r="79" spans="1:25" ht="77.25" customHeight="1" thickBot="1" x14ac:dyDescent="0.3">
      <c r="A79" s="158">
        <v>6</v>
      </c>
      <c r="B79" s="595" t="s">
        <v>20</v>
      </c>
      <c r="C79" s="595" t="s">
        <v>21</v>
      </c>
      <c r="D79" s="595" t="s">
        <v>74</v>
      </c>
      <c r="E79" s="17" t="s">
        <v>238</v>
      </c>
      <c r="F79" s="48" t="s">
        <v>239</v>
      </c>
      <c r="G79" s="167" t="s">
        <v>240</v>
      </c>
      <c r="H79" s="6">
        <v>1</v>
      </c>
      <c r="I79" s="6">
        <v>1</v>
      </c>
      <c r="J79" s="136">
        <v>1</v>
      </c>
      <c r="K79" s="595" t="s">
        <v>228</v>
      </c>
      <c r="L79" s="611"/>
      <c r="M79" s="601"/>
      <c r="N79" s="241"/>
      <c r="O79" s="187"/>
      <c r="P79" s="242"/>
      <c r="Q79" s="241"/>
      <c r="R79" s="187"/>
      <c r="S79" s="242"/>
      <c r="T79" s="241"/>
      <c r="U79" s="187"/>
      <c r="V79" s="242"/>
      <c r="W79" s="116">
        <v>1</v>
      </c>
      <c r="X79" s="187"/>
      <c r="Y79" s="242"/>
    </row>
    <row r="80" spans="1:25" ht="77.25" customHeight="1" thickBot="1" x14ac:dyDescent="0.3">
      <c r="A80" s="158">
        <v>7</v>
      </c>
      <c r="B80" s="601"/>
      <c r="C80" s="601"/>
      <c r="D80" s="601"/>
      <c r="E80" s="5" t="s">
        <v>232</v>
      </c>
      <c r="F80" s="167" t="s">
        <v>233</v>
      </c>
      <c r="G80" s="20" t="s">
        <v>245</v>
      </c>
      <c r="H80" s="6">
        <v>80</v>
      </c>
      <c r="I80" s="136">
        <v>1</v>
      </c>
      <c r="J80" s="136">
        <v>1</v>
      </c>
      <c r="K80" s="596"/>
      <c r="L80" s="611"/>
      <c r="M80" s="601"/>
      <c r="N80" s="31" t="s">
        <v>246</v>
      </c>
      <c r="O80" s="30" t="s">
        <v>246</v>
      </c>
      <c r="P80" s="32" t="s">
        <v>246</v>
      </c>
      <c r="Q80" s="31" t="s">
        <v>246</v>
      </c>
      <c r="R80" s="30" t="s">
        <v>246</v>
      </c>
      <c r="S80" s="32" t="s">
        <v>246</v>
      </c>
      <c r="T80" s="31" t="s">
        <v>246</v>
      </c>
      <c r="U80" s="30" t="s">
        <v>246</v>
      </c>
      <c r="V80" s="32" t="s">
        <v>246</v>
      </c>
      <c r="W80" s="237" t="s">
        <v>246</v>
      </c>
      <c r="X80" s="30" t="s">
        <v>246</v>
      </c>
      <c r="Y80" s="32" t="s">
        <v>246</v>
      </c>
    </row>
    <row r="81" spans="1:25" ht="77.25" customHeight="1" thickBot="1" x14ac:dyDescent="0.3">
      <c r="A81" s="184">
        <v>8</v>
      </c>
      <c r="B81" s="596"/>
      <c r="C81" s="596"/>
      <c r="D81" s="596"/>
      <c r="E81" s="5" t="s">
        <v>69</v>
      </c>
      <c r="F81" s="160" t="s">
        <v>227</v>
      </c>
      <c r="G81" s="6" t="s">
        <v>71</v>
      </c>
      <c r="H81" s="6">
        <v>3</v>
      </c>
      <c r="I81" s="6">
        <v>3</v>
      </c>
      <c r="J81" s="136">
        <v>1</v>
      </c>
      <c r="K81" s="167" t="s">
        <v>72</v>
      </c>
      <c r="L81" s="643"/>
      <c r="M81" s="596"/>
      <c r="N81" s="239"/>
      <c r="O81" s="30"/>
      <c r="P81" s="240"/>
      <c r="Q81" s="31"/>
      <c r="R81" s="117">
        <v>1</v>
      </c>
      <c r="S81" s="32"/>
      <c r="T81" s="145">
        <v>1</v>
      </c>
      <c r="U81" s="30"/>
      <c r="V81" s="240"/>
      <c r="W81" s="238">
        <v>1</v>
      </c>
      <c r="X81" s="30"/>
      <c r="Y81" s="240"/>
    </row>
    <row r="82" spans="1:25" ht="30.75" customHeight="1" thickBot="1" x14ac:dyDescent="0.3">
      <c r="A82" s="577" t="s">
        <v>502</v>
      </c>
      <c r="B82" s="578"/>
      <c r="C82" s="578"/>
      <c r="D82" s="578"/>
      <c r="E82" s="578"/>
      <c r="F82" s="578"/>
      <c r="G82" s="578"/>
      <c r="H82" s="578"/>
      <c r="I82" s="578"/>
      <c r="J82" s="578"/>
      <c r="K82" s="578"/>
      <c r="L82" s="578"/>
      <c r="M82" s="578"/>
      <c r="N82" s="578"/>
      <c r="O82" s="578"/>
      <c r="P82" s="578"/>
      <c r="Q82" s="578"/>
      <c r="R82" s="578"/>
      <c r="S82" s="578"/>
      <c r="T82" s="578"/>
      <c r="U82" s="578"/>
      <c r="V82" s="578"/>
      <c r="W82" s="578"/>
      <c r="X82" s="578"/>
      <c r="Y82" s="579"/>
    </row>
    <row r="83" spans="1:25" ht="26.25" customHeight="1" x14ac:dyDescent="0.25">
      <c r="A83" s="589" t="s">
        <v>0</v>
      </c>
      <c r="B83" s="589" t="s">
        <v>1</v>
      </c>
      <c r="C83" s="589" t="s">
        <v>2</v>
      </c>
      <c r="D83" s="589" t="s">
        <v>3</v>
      </c>
      <c r="E83" s="589" t="s">
        <v>4</v>
      </c>
      <c r="F83" s="590" t="s">
        <v>5</v>
      </c>
      <c r="G83" s="590" t="s">
        <v>6</v>
      </c>
      <c r="H83" s="589" t="s">
        <v>7</v>
      </c>
      <c r="I83" s="589" t="s">
        <v>8</v>
      </c>
      <c r="J83" s="590" t="s">
        <v>9</v>
      </c>
      <c r="K83" s="590" t="s">
        <v>10</v>
      </c>
      <c r="L83" s="589" t="s">
        <v>11</v>
      </c>
      <c r="M83" s="590" t="s">
        <v>12</v>
      </c>
      <c r="N83" s="591" t="s">
        <v>13</v>
      </c>
      <c r="O83" s="572"/>
      <c r="P83" s="592"/>
      <c r="Q83" s="591" t="s">
        <v>14</v>
      </c>
      <c r="R83" s="572"/>
      <c r="S83" s="592"/>
      <c r="T83" s="591" t="s">
        <v>15</v>
      </c>
      <c r="U83" s="572"/>
      <c r="V83" s="592"/>
      <c r="W83" s="591" t="s">
        <v>16</v>
      </c>
      <c r="X83" s="572"/>
      <c r="Y83" s="592"/>
    </row>
    <row r="84" spans="1:25" ht="26.25" customHeight="1" thickBot="1" x14ac:dyDescent="0.3">
      <c r="A84" s="581"/>
      <c r="B84" s="581"/>
      <c r="C84" s="581"/>
      <c r="D84" s="581"/>
      <c r="E84" s="581"/>
      <c r="F84" s="584"/>
      <c r="G84" s="584"/>
      <c r="H84" s="581"/>
      <c r="I84" s="586"/>
      <c r="J84" s="584"/>
      <c r="K84" s="584"/>
      <c r="L84" s="581"/>
      <c r="M84" s="584"/>
      <c r="N84" s="574"/>
      <c r="O84" s="575"/>
      <c r="P84" s="576"/>
      <c r="Q84" s="574"/>
      <c r="R84" s="575"/>
      <c r="S84" s="576"/>
      <c r="T84" s="574"/>
      <c r="U84" s="575"/>
      <c r="V84" s="576"/>
      <c r="W84" s="574"/>
      <c r="X84" s="575"/>
      <c r="Y84" s="576"/>
    </row>
    <row r="85" spans="1:25" ht="26.25" customHeight="1" thickBot="1" x14ac:dyDescent="0.3">
      <c r="A85" s="582"/>
      <c r="B85" s="581"/>
      <c r="C85" s="581"/>
      <c r="D85" s="581"/>
      <c r="E85" s="581"/>
      <c r="F85" s="584"/>
      <c r="G85" s="584"/>
      <c r="H85" s="581"/>
      <c r="I85" s="1" t="s">
        <v>17</v>
      </c>
      <c r="J85" s="612"/>
      <c r="K85" s="584"/>
      <c r="L85" s="581"/>
      <c r="M85" s="584"/>
      <c r="N85" s="2">
        <v>1</v>
      </c>
      <c r="O85" s="3">
        <v>2</v>
      </c>
      <c r="P85" s="4">
        <v>3</v>
      </c>
      <c r="Q85" s="2">
        <v>1</v>
      </c>
      <c r="R85" s="3">
        <v>2</v>
      </c>
      <c r="S85" s="4">
        <v>3</v>
      </c>
      <c r="T85" s="2">
        <v>1</v>
      </c>
      <c r="U85" s="3">
        <v>2</v>
      </c>
      <c r="V85" s="4">
        <v>3</v>
      </c>
      <c r="W85" s="2">
        <v>1</v>
      </c>
      <c r="X85" s="3">
        <v>2</v>
      </c>
      <c r="Y85" s="4">
        <v>3</v>
      </c>
    </row>
    <row r="86" spans="1:25" ht="77.25" customHeight="1" thickBot="1" x14ac:dyDescent="0.3">
      <c r="A86" s="650">
        <v>1</v>
      </c>
      <c r="B86" s="652" t="s">
        <v>133</v>
      </c>
      <c r="C86" s="595" t="s">
        <v>32</v>
      </c>
      <c r="D86" s="595" t="s">
        <v>134</v>
      </c>
      <c r="E86" s="604" t="s">
        <v>210</v>
      </c>
      <c r="F86" s="607" t="s">
        <v>211</v>
      </c>
      <c r="G86" s="5" t="s">
        <v>212</v>
      </c>
      <c r="H86" s="6">
        <v>10</v>
      </c>
      <c r="I86" s="6">
        <v>5</v>
      </c>
      <c r="J86" s="136"/>
      <c r="K86" s="602" t="s">
        <v>213</v>
      </c>
      <c r="L86" s="655">
        <v>0</v>
      </c>
      <c r="M86" s="656" t="s">
        <v>73</v>
      </c>
      <c r="N86" s="232"/>
      <c r="O86" s="173"/>
      <c r="P86" s="244"/>
      <c r="Q86" s="230">
        <v>5</v>
      </c>
      <c r="R86" s="157"/>
      <c r="S86" s="199"/>
      <c r="T86" s="230"/>
      <c r="U86" s="157"/>
      <c r="V86" s="199"/>
      <c r="W86" s="230"/>
      <c r="X86" s="157"/>
      <c r="Y86" s="199"/>
    </row>
    <row r="87" spans="1:25" ht="77.25" customHeight="1" thickBot="1" x14ac:dyDescent="0.3">
      <c r="A87" s="651"/>
      <c r="B87" s="653"/>
      <c r="C87" s="601"/>
      <c r="D87" s="601"/>
      <c r="E87" s="605"/>
      <c r="F87" s="608"/>
      <c r="G87" s="5" t="s">
        <v>214</v>
      </c>
      <c r="H87" s="6"/>
      <c r="I87" s="6"/>
      <c r="J87" s="136"/>
      <c r="K87" s="603"/>
      <c r="L87" s="655"/>
      <c r="M87" s="656"/>
      <c r="N87" s="232"/>
      <c r="O87" s="173"/>
      <c r="P87" s="244"/>
      <c r="Q87" s="230"/>
      <c r="R87" s="157"/>
      <c r="S87" s="199"/>
      <c r="T87" s="230"/>
      <c r="U87" s="157"/>
      <c r="V87" s="199"/>
      <c r="W87" s="230"/>
      <c r="X87" s="157"/>
      <c r="Y87" s="199"/>
    </row>
    <row r="88" spans="1:25" ht="77.25" customHeight="1" thickBot="1" x14ac:dyDescent="0.3">
      <c r="A88" s="651"/>
      <c r="B88" s="653"/>
      <c r="C88" s="601"/>
      <c r="D88" s="601"/>
      <c r="E88" s="606"/>
      <c r="F88" s="609"/>
      <c r="G88" s="5" t="s">
        <v>215</v>
      </c>
      <c r="H88" s="6"/>
      <c r="I88" s="6"/>
      <c r="J88" s="136"/>
      <c r="K88" s="603"/>
      <c r="L88" s="655"/>
      <c r="M88" s="656"/>
      <c r="N88" s="231"/>
      <c r="O88" s="176"/>
      <c r="P88" s="253"/>
      <c r="Q88" s="254"/>
      <c r="R88" s="177"/>
      <c r="S88" s="223"/>
      <c r="T88" s="254"/>
      <c r="U88" s="177"/>
      <c r="V88" s="223"/>
      <c r="W88" s="254"/>
      <c r="X88" s="177"/>
      <c r="Y88" s="223"/>
    </row>
    <row r="89" spans="1:25" ht="77.25" customHeight="1" thickBot="1" x14ac:dyDescent="0.3">
      <c r="A89" s="243">
        <v>2</v>
      </c>
      <c r="B89" s="653"/>
      <c r="C89" s="601"/>
      <c r="D89" s="601"/>
      <c r="E89" s="159" t="s">
        <v>216</v>
      </c>
      <c r="F89" s="160" t="s">
        <v>217</v>
      </c>
      <c r="G89" s="5" t="s">
        <v>218</v>
      </c>
      <c r="H89" s="36">
        <v>0.95</v>
      </c>
      <c r="I89" s="136"/>
      <c r="J89" s="136"/>
      <c r="K89" s="603"/>
      <c r="L89" s="655"/>
      <c r="M89" s="656"/>
      <c r="N89" s="255"/>
      <c r="O89" s="256"/>
      <c r="P89" s="257"/>
      <c r="Q89" s="258">
        <v>0.95</v>
      </c>
      <c r="R89" s="258">
        <v>0.95</v>
      </c>
      <c r="S89" s="258">
        <v>0.95</v>
      </c>
      <c r="T89" s="258">
        <v>0.95</v>
      </c>
      <c r="U89" s="258">
        <v>0.95</v>
      </c>
      <c r="V89" s="258">
        <v>0.95</v>
      </c>
      <c r="W89" s="258">
        <v>0.95</v>
      </c>
      <c r="X89" s="258">
        <v>0.95</v>
      </c>
      <c r="Y89" s="258">
        <v>0.95</v>
      </c>
    </row>
    <row r="90" spans="1:25" ht="77.25" customHeight="1" thickBot="1" x14ac:dyDescent="0.3">
      <c r="A90" s="243">
        <v>3</v>
      </c>
      <c r="B90" s="653"/>
      <c r="C90" s="601"/>
      <c r="D90" s="601"/>
      <c r="E90" s="163" t="s">
        <v>219</v>
      </c>
      <c r="F90" s="613" t="s">
        <v>220</v>
      </c>
      <c r="G90" s="5" t="s">
        <v>221</v>
      </c>
      <c r="H90" s="36">
        <v>0.95</v>
      </c>
      <c r="I90" s="136"/>
      <c r="J90" s="136"/>
      <c r="K90" s="603"/>
      <c r="L90" s="655"/>
      <c r="M90" s="656"/>
      <c r="N90" s="259"/>
      <c r="O90" s="260"/>
      <c r="P90" s="261"/>
      <c r="Q90" s="258">
        <v>0.95</v>
      </c>
      <c r="R90" s="258">
        <v>0.95</v>
      </c>
      <c r="S90" s="258">
        <v>0.95</v>
      </c>
      <c r="T90" s="258">
        <v>0.95</v>
      </c>
      <c r="U90" s="258">
        <v>0.95</v>
      </c>
      <c r="V90" s="258">
        <v>0.95</v>
      </c>
      <c r="W90" s="258">
        <v>0.95</v>
      </c>
      <c r="X90" s="258">
        <v>0.95</v>
      </c>
      <c r="Y90" s="258">
        <v>0.95</v>
      </c>
    </row>
    <row r="91" spans="1:25" ht="77.25" customHeight="1" thickBot="1" x14ac:dyDescent="0.3">
      <c r="A91" s="243">
        <v>4</v>
      </c>
      <c r="B91" s="653"/>
      <c r="C91" s="601"/>
      <c r="D91" s="601"/>
      <c r="E91" s="164" t="s">
        <v>222</v>
      </c>
      <c r="F91" s="614"/>
      <c r="G91" s="5" t="s">
        <v>223</v>
      </c>
      <c r="H91" s="36">
        <v>0.95</v>
      </c>
      <c r="I91" s="136"/>
      <c r="J91" s="136"/>
      <c r="K91" s="603"/>
      <c r="L91" s="655"/>
      <c r="M91" s="656"/>
      <c r="N91" s="259"/>
      <c r="O91" s="260"/>
      <c r="P91" s="261"/>
      <c r="Q91" s="258">
        <v>0.95</v>
      </c>
      <c r="R91" s="258">
        <v>0.95</v>
      </c>
      <c r="S91" s="258">
        <v>0.95</v>
      </c>
      <c r="T91" s="258">
        <v>0.95</v>
      </c>
      <c r="U91" s="258">
        <v>0.95</v>
      </c>
      <c r="V91" s="258">
        <v>0.95</v>
      </c>
      <c r="W91" s="258">
        <v>0.95</v>
      </c>
      <c r="X91" s="258">
        <v>0.95</v>
      </c>
      <c r="Y91" s="258">
        <v>0.95</v>
      </c>
    </row>
    <row r="92" spans="1:25" ht="77.25" customHeight="1" thickBot="1" x14ac:dyDescent="0.3">
      <c r="A92" s="262">
        <v>5</v>
      </c>
      <c r="B92" s="654"/>
      <c r="C92" s="596"/>
      <c r="D92" s="596"/>
      <c r="E92" s="165" t="s">
        <v>224</v>
      </c>
      <c r="F92" s="166" t="s">
        <v>225</v>
      </c>
      <c r="G92" s="43" t="s">
        <v>226</v>
      </c>
      <c r="H92" s="263">
        <v>0.98</v>
      </c>
      <c r="I92" s="229"/>
      <c r="J92" s="229"/>
      <c r="K92" s="603"/>
      <c r="L92" s="655"/>
      <c r="M92" s="656"/>
      <c r="N92" s="259"/>
      <c r="O92" s="260"/>
      <c r="P92" s="261"/>
      <c r="Q92" s="234">
        <v>0.98</v>
      </c>
      <c r="R92" s="234">
        <v>0.98</v>
      </c>
      <c r="S92" s="234">
        <v>0.98</v>
      </c>
      <c r="T92" s="234">
        <v>0.98</v>
      </c>
      <c r="U92" s="234">
        <v>0.98</v>
      </c>
      <c r="V92" s="234">
        <v>0.98</v>
      </c>
      <c r="W92" s="234">
        <v>0.98</v>
      </c>
      <c r="X92" s="234">
        <v>0.98</v>
      </c>
      <c r="Y92" s="234">
        <v>0.98</v>
      </c>
    </row>
    <row r="93" spans="1:25" ht="285.75" customHeight="1" thickBot="1" x14ac:dyDescent="0.35">
      <c r="A93" s="264">
        <v>6</v>
      </c>
      <c r="B93" s="265" t="s">
        <v>20</v>
      </c>
      <c r="C93" s="48" t="s">
        <v>21</v>
      </c>
      <c r="D93" s="48" t="s">
        <v>74</v>
      </c>
      <c r="E93" s="5" t="s">
        <v>69</v>
      </c>
      <c r="F93" s="170" t="s">
        <v>227</v>
      </c>
      <c r="G93" s="5" t="s">
        <v>265</v>
      </c>
      <c r="H93" s="6">
        <v>2</v>
      </c>
      <c r="I93" s="134"/>
      <c r="J93" s="136"/>
      <c r="K93" s="266" t="s">
        <v>228</v>
      </c>
      <c r="L93" s="655"/>
      <c r="M93" s="656"/>
      <c r="N93" s="267"/>
      <c r="O93" s="30"/>
      <c r="P93" s="250"/>
      <c r="Q93" s="31"/>
      <c r="R93" s="30"/>
      <c r="S93" s="250"/>
      <c r="T93" s="238">
        <v>1</v>
      </c>
      <c r="U93" s="30"/>
      <c r="V93" s="250"/>
      <c r="W93" s="238">
        <v>1</v>
      </c>
      <c r="X93" s="30"/>
      <c r="Y93" s="250"/>
    </row>
    <row r="94" spans="1:25" ht="23.25" customHeight="1" thickBot="1" x14ac:dyDescent="0.3">
      <c r="A94" s="577" t="s">
        <v>508</v>
      </c>
      <c r="B94" s="578"/>
      <c r="C94" s="578"/>
      <c r="D94" s="578"/>
      <c r="E94" s="578"/>
      <c r="F94" s="578"/>
      <c r="G94" s="578"/>
      <c r="H94" s="578"/>
      <c r="I94" s="578"/>
      <c r="J94" s="578"/>
      <c r="K94" s="578"/>
      <c r="L94" s="578"/>
      <c r="M94" s="578"/>
      <c r="N94" s="578"/>
      <c r="O94" s="578"/>
      <c r="P94" s="578"/>
      <c r="Q94" s="578"/>
      <c r="R94" s="578"/>
      <c r="S94" s="578"/>
      <c r="T94" s="578"/>
      <c r="U94" s="578"/>
      <c r="V94" s="578"/>
      <c r="W94" s="578"/>
      <c r="X94" s="578"/>
      <c r="Y94" s="579"/>
    </row>
    <row r="95" spans="1:25" ht="27" customHeight="1" x14ac:dyDescent="0.25">
      <c r="A95" s="657" t="s">
        <v>0</v>
      </c>
      <c r="B95" s="657" t="s">
        <v>1</v>
      </c>
      <c r="C95" s="657" t="s">
        <v>2</v>
      </c>
      <c r="D95" s="657" t="s">
        <v>3</v>
      </c>
      <c r="E95" s="657" t="s">
        <v>4</v>
      </c>
      <c r="F95" s="660" t="s">
        <v>5</v>
      </c>
      <c r="G95" s="660" t="s">
        <v>6</v>
      </c>
      <c r="H95" s="657" t="s">
        <v>7</v>
      </c>
      <c r="I95" s="657" t="s">
        <v>8</v>
      </c>
      <c r="J95" s="660" t="s">
        <v>9</v>
      </c>
      <c r="K95" s="660" t="s">
        <v>10</v>
      </c>
      <c r="L95" s="657" t="s">
        <v>11</v>
      </c>
      <c r="M95" s="670" t="s">
        <v>12</v>
      </c>
      <c r="N95" s="663" t="s">
        <v>13</v>
      </c>
      <c r="O95" s="664"/>
      <c r="P95" s="665"/>
      <c r="Q95" s="663" t="s">
        <v>14</v>
      </c>
      <c r="R95" s="664"/>
      <c r="S95" s="665"/>
      <c r="T95" s="663" t="s">
        <v>15</v>
      </c>
      <c r="U95" s="664"/>
      <c r="V95" s="665"/>
      <c r="W95" s="669" t="s">
        <v>16</v>
      </c>
      <c r="X95" s="667"/>
      <c r="Y95" s="667"/>
    </row>
    <row r="96" spans="1:25" ht="27" customHeight="1" x14ac:dyDescent="0.25">
      <c r="A96" s="658"/>
      <c r="B96" s="658"/>
      <c r="C96" s="658"/>
      <c r="D96" s="658"/>
      <c r="E96" s="658"/>
      <c r="F96" s="661"/>
      <c r="G96" s="661"/>
      <c r="H96" s="658"/>
      <c r="I96" s="658"/>
      <c r="J96" s="661"/>
      <c r="K96" s="661"/>
      <c r="L96" s="658"/>
      <c r="M96" s="671"/>
      <c r="N96" s="666"/>
      <c r="O96" s="667"/>
      <c r="P96" s="668"/>
      <c r="Q96" s="666"/>
      <c r="R96" s="667"/>
      <c r="S96" s="668"/>
      <c r="T96" s="666"/>
      <c r="U96" s="667"/>
      <c r="V96" s="668"/>
      <c r="W96" s="669"/>
      <c r="X96" s="667"/>
      <c r="Y96" s="667"/>
    </row>
    <row r="97" spans="1:25" ht="27" customHeight="1" thickBot="1" x14ac:dyDescent="0.3">
      <c r="A97" s="659"/>
      <c r="B97" s="659"/>
      <c r="C97" s="659"/>
      <c r="D97" s="659"/>
      <c r="E97" s="659"/>
      <c r="F97" s="662"/>
      <c r="G97" s="662"/>
      <c r="H97" s="659"/>
      <c r="I97" s="659" t="s">
        <v>17</v>
      </c>
      <c r="J97" s="662" t="s">
        <v>9</v>
      </c>
      <c r="K97" s="662"/>
      <c r="L97" s="659"/>
      <c r="M97" s="672"/>
      <c r="N97" s="413">
        <v>1</v>
      </c>
      <c r="O97" s="412">
        <v>2</v>
      </c>
      <c r="P97" s="414">
        <v>3</v>
      </c>
      <c r="Q97" s="413">
        <v>1</v>
      </c>
      <c r="R97" s="412">
        <v>2</v>
      </c>
      <c r="S97" s="414">
        <v>3</v>
      </c>
      <c r="T97" s="413">
        <v>1</v>
      </c>
      <c r="U97" s="412">
        <v>2</v>
      </c>
      <c r="V97" s="414">
        <v>3</v>
      </c>
      <c r="W97" s="411">
        <v>1</v>
      </c>
      <c r="X97" s="412">
        <v>2</v>
      </c>
      <c r="Y97" s="412">
        <v>3</v>
      </c>
    </row>
    <row r="98" spans="1:25" ht="225" customHeight="1" thickBot="1" x14ac:dyDescent="0.3">
      <c r="A98" s="27">
        <v>1</v>
      </c>
      <c r="B98" s="96" t="s">
        <v>133</v>
      </c>
      <c r="C98" s="96" t="s">
        <v>32</v>
      </c>
      <c r="D98" s="96" t="s">
        <v>134</v>
      </c>
      <c r="E98" s="97" t="s">
        <v>163</v>
      </c>
      <c r="F98" s="98" t="s">
        <v>164</v>
      </c>
      <c r="G98" s="99" t="s">
        <v>165</v>
      </c>
      <c r="H98" s="99">
        <v>25</v>
      </c>
      <c r="I98" s="99">
        <f>+P98+S98+V98+Y98</f>
        <v>25</v>
      </c>
      <c r="J98" s="229">
        <f>+I98/H98</f>
        <v>1</v>
      </c>
      <c r="K98" s="99" t="s">
        <v>166</v>
      </c>
      <c r="L98" s="415">
        <v>0</v>
      </c>
      <c r="M98" s="100" t="s">
        <v>167</v>
      </c>
      <c r="N98" s="101"/>
      <c r="O98" s="102"/>
      <c r="P98" s="103">
        <v>8</v>
      </c>
      <c r="Q98" s="101"/>
      <c r="R98" s="102"/>
      <c r="S98" s="103">
        <v>6</v>
      </c>
      <c r="T98" s="101"/>
      <c r="U98" s="102"/>
      <c r="V98" s="103">
        <v>6</v>
      </c>
      <c r="W98" s="104"/>
      <c r="X98" s="102"/>
      <c r="Y98" s="103">
        <v>5</v>
      </c>
    </row>
    <row r="99" spans="1:25" ht="161.25" customHeight="1" thickBot="1" x14ac:dyDescent="0.3">
      <c r="A99" s="27">
        <f>1+A98</f>
        <v>2</v>
      </c>
      <c r="B99" s="105" t="s">
        <v>20</v>
      </c>
      <c r="C99" s="105" t="s">
        <v>21</v>
      </c>
      <c r="D99" s="105" t="s">
        <v>74</v>
      </c>
      <c r="E99" s="20" t="s">
        <v>168</v>
      </c>
      <c r="F99" s="20" t="s">
        <v>169</v>
      </c>
      <c r="G99" s="416" t="s">
        <v>170</v>
      </c>
      <c r="H99" s="417">
        <v>0.9</v>
      </c>
      <c r="I99" s="417">
        <f>+(S99+Y99)/2</f>
        <v>0.9</v>
      </c>
      <c r="J99" s="229">
        <f t="shared" ref="J99" si="3">+I99/H99</f>
        <v>1</v>
      </c>
      <c r="K99" s="20" t="s">
        <v>171</v>
      </c>
      <c r="L99" s="418">
        <v>0</v>
      </c>
      <c r="M99" s="106" t="s">
        <v>172</v>
      </c>
      <c r="N99" s="45"/>
      <c r="O99" s="46"/>
      <c r="P99" s="236">
        <v>0.9</v>
      </c>
      <c r="Q99" s="45"/>
      <c r="R99" s="46"/>
      <c r="S99" s="236">
        <v>0.9</v>
      </c>
      <c r="T99" s="45"/>
      <c r="U99" s="46"/>
      <c r="V99" s="236">
        <v>0.9</v>
      </c>
      <c r="W99" s="107"/>
      <c r="X99" s="46"/>
      <c r="Y99" s="236">
        <v>0.9</v>
      </c>
    </row>
    <row r="100" spans="1:25" ht="161.25" customHeight="1" thickBot="1" x14ac:dyDescent="0.3">
      <c r="A100" s="27">
        <f>1+A99</f>
        <v>3</v>
      </c>
      <c r="B100" s="105" t="s">
        <v>20</v>
      </c>
      <c r="C100" s="105" t="s">
        <v>21</v>
      </c>
      <c r="D100" s="105" t="s">
        <v>74</v>
      </c>
      <c r="E100" s="20" t="s">
        <v>173</v>
      </c>
      <c r="F100" s="20" t="s">
        <v>174</v>
      </c>
      <c r="G100" s="20" t="s">
        <v>175</v>
      </c>
      <c r="H100" s="6">
        <v>25</v>
      </c>
      <c r="I100" s="6">
        <f>+P100+S100+V100+Y100</f>
        <v>25</v>
      </c>
      <c r="J100" s="136">
        <f>+I100/H100</f>
        <v>1</v>
      </c>
      <c r="K100" s="20" t="s">
        <v>176</v>
      </c>
      <c r="L100" s="418">
        <v>0</v>
      </c>
      <c r="M100" s="106" t="s">
        <v>177</v>
      </c>
      <c r="N100" s="45"/>
      <c r="O100" s="46"/>
      <c r="P100" s="29">
        <v>2</v>
      </c>
      <c r="Q100" s="45"/>
      <c r="R100" s="46"/>
      <c r="S100" s="29">
        <v>8</v>
      </c>
      <c r="T100" s="45"/>
      <c r="U100" s="46"/>
      <c r="V100" s="29">
        <v>8</v>
      </c>
      <c r="W100" s="107"/>
      <c r="X100" s="46"/>
      <c r="Y100" s="29">
        <v>7</v>
      </c>
    </row>
    <row r="101" spans="1:25" ht="225" customHeight="1" thickBot="1" x14ac:dyDescent="0.3">
      <c r="A101" s="27">
        <f t="shared" ref="A101" si="4">1+A100</f>
        <v>4</v>
      </c>
      <c r="B101" s="20" t="s">
        <v>20</v>
      </c>
      <c r="C101" s="20" t="s">
        <v>21</v>
      </c>
      <c r="D101" s="105" t="s">
        <v>74</v>
      </c>
      <c r="E101" s="108" t="s">
        <v>69</v>
      </c>
      <c r="F101" s="109" t="s">
        <v>178</v>
      </c>
      <c r="G101" s="110" t="s">
        <v>71</v>
      </c>
      <c r="H101" s="111">
        <v>2</v>
      </c>
      <c r="I101" s="111">
        <f>+N101+P101+T101+W101+Y101</f>
        <v>2</v>
      </c>
      <c r="J101" s="419">
        <f>I101/H101</f>
        <v>1</v>
      </c>
      <c r="K101" s="112" t="s">
        <v>72</v>
      </c>
      <c r="L101" s="420">
        <v>0</v>
      </c>
      <c r="M101" s="113" t="s">
        <v>73</v>
      </c>
      <c r="N101" s="101"/>
      <c r="O101" s="102"/>
      <c r="P101" s="114"/>
      <c r="Q101" s="101"/>
      <c r="R101" s="102"/>
      <c r="S101" s="114"/>
      <c r="T101" s="115">
        <v>1</v>
      </c>
      <c r="U101" s="102"/>
      <c r="V101" s="114"/>
      <c r="W101" s="116">
        <v>1</v>
      </c>
      <c r="X101" s="102"/>
      <c r="Y101" s="114"/>
    </row>
    <row r="102" spans="1:25" ht="45.75" customHeight="1" thickBot="1" x14ac:dyDescent="0.3">
      <c r="A102" s="577" t="s">
        <v>509</v>
      </c>
      <c r="B102" s="578"/>
      <c r="C102" s="578"/>
      <c r="D102" s="578"/>
      <c r="E102" s="578"/>
      <c r="F102" s="578"/>
      <c r="G102" s="578"/>
      <c r="H102" s="578"/>
      <c r="I102" s="578"/>
      <c r="J102" s="578"/>
      <c r="K102" s="578"/>
      <c r="L102" s="578"/>
      <c r="M102" s="578"/>
      <c r="N102" s="578"/>
      <c r="O102" s="578"/>
      <c r="P102" s="578"/>
      <c r="Q102" s="578"/>
      <c r="R102" s="578"/>
      <c r="S102" s="578"/>
      <c r="T102" s="578"/>
      <c r="U102" s="578"/>
      <c r="V102" s="578"/>
      <c r="W102" s="578"/>
      <c r="X102" s="578"/>
      <c r="Y102" s="579"/>
    </row>
    <row r="103" spans="1:25" ht="33" customHeight="1" x14ac:dyDescent="0.25">
      <c r="A103" s="589" t="s">
        <v>0</v>
      </c>
      <c r="B103" s="589" t="s">
        <v>1</v>
      </c>
      <c r="C103" s="589" t="s">
        <v>2</v>
      </c>
      <c r="D103" s="589" t="s">
        <v>3</v>
      </c>
      <c r="E103" s="589" t="s">
        <v>4</v>
      </c>
      <c r="F103" s="590" t="s">
        <v>5</v>
      </c>
      <c r="G103" s="590" t="s">
        <v>6</v>
      </c>
      <c r="H103" s="589" t="s">
        <v>7</v>
      </c>
      <c r="I103" s="589" t="s">
        <v>8</v>
      </c>
      <c r="J103" s="590" t="s">
        <v>9</v>
      </c>
      <c r="K103" s="590" t="s">
        <v>10</v>
      </c>
      <c r="L103" s="589" t="s">
        <v>11</v>
      </c>
      <c r="M103" s="590" t="s">
        <v>12</v>
      </c>
      <c r="N103" s="591" t="s">
        <v>13</v>
      </c>
      <c r="O103" s="572"/>
      <c r="P103" s="592"/>
      <c r="Q103" s="591" t="s">
        <v>14</v>
      </c>
      <c r="R103" s="572"/>
      <c r="S103" s="592"/>
      <c r="T103" s="591" t="s">
        <v>15</v>
      </c>
      <c r="U103" s="572"/>
      <c r="V103" s="592"/>
      <c r="W103" s="591" t="s">
        <v>16</v>
      </c>
      <c r="X103" s="572"/>
      <c r="Y103" s="592"/>
    </row>
    <row r="104" spans="1:25" ht="33" customHeight="1" thickBot="1" x14ac:dyDescent="0.3">
      <c r="A104" s="581"/>
      <c r="B104" s="581"/>
      <c r="C104" s="581"/>
      <c r="D104" s="581"/>
      <c r="E104" s="581"/>
      <c r="F104" s="584"/>
      <c r="G104" s="584"/>
      <c r="H104" s="581"/>
      <c r="I104" s="586"/>
      <c r="J104" s="584"/>
      <c r="K104" s="584"/>
      <c r="L104" s="581"/>
      <c r="M104" s="584"/>
      <c r="N104" s="574"/>
      <c r="O104" s="575"/>
      <c r="P104" s="576"/>
      <c r="Q104" s="574"/>
      <c r="R104" s="575"/>
      <c r="S104" s="576"/>
      <c r="T104" s="574"/>
      <c r="U104" s="575"/>
      <c r="V104" s="576"/>
      <c r="W104" s="574"/>
      <c r="X104" s="575"/>
      <c r="Y104" s="576"/>
    </row>
    <row r="105" spans="1:25" ht="33" customHeight="1" thickBot="1" x14ac:dyDescent="0.3">
      <c r="A105" s="582"/>
      <c r="B105" s="581"/>
      <c r="C105" s="581"/>
      <c r="D105" s="581"/>
      <c r="E105" s="581"/>
      <c r="F105" s="584"/>
      <c r="G105" s="584"/>
      <c r="H105" s="581"/>
      <c r="I105" s="1" t="s">
        <v>17</v>
      </c>
      <c r="J105" s="612"/>
      <c r="K105" s="584"/>
      <c r="L105" s="581"/>
      <c r="M105" s="584"/>
      <c r="N105" s="2">
        <v>1</v>
      </c>
      <c r="O105" s="3">
        <v>2</v>
      </c>
      <c r="P105" s="4">
        <v>3</v>
      </c>
      <c r="Q105" s="2">
        <v>1</v>
      </c>
      <c r="R105" s="3">
        <v>2</v>
      </c>
      <c r="S105" s="4">
        <v>3</v>
      </c>
      <c r="T105" s="2">
        <v>1</v>
      </c>
      <c r="U105" s="3">
        <v>2</v>
      </c>
      <c r="V105" s="4">
        <v>3</v>
      </c>
      <c r="W105" s="2">
        <v>1</v>
      </c>
      <c r="X105" s="3">
        <v>2</v>
      </c>
      <c r="Y105" s="4">
        <v>3</v>
      </c>
    </row>
    <row r="106" spans="1:25" ht="99" customHeight="1" thickBot="1" x14ac:dyDescent="0.3">
      <c r="A106" s="27">
        <v>1</v>
      </c>
      <c r="B106" s="20" t="s">
        <v>294</v>
      </c>
      <c r="C106" s="20" t="s">
        <v>295</v>
      </c>
      <c r="D106" s="20" t="s">
        <v>296</v>
      </c>
      <c r="E106" s="595" t="s">
        <v>372</v>
      </c>
      <c r="F106" s="613" t="s">
        <v>373</v>
      </c>
      <c r="G106" s="5" t="s">
        <v>374</v>
      </c>
      <c r="H106" s="6">
        <v>3</v>
      </c>
      <c r="I106" s="6">
        <f>+(P106/0.25+S106/0.5+V106/0.75+Y106/1)/4*H106</f>
        <v>3</v>
      </c>
      <c r="J106" s="271">
        <f>+I106/H106</f>
        <v>1</v>
      </c>
      <c r="K106" s="5" t="s">
        <v>375</v>
      </c>
      <c r="L106" s="142">
        <v>0</v>
      </c>
      <c r="M106" s="20" t="s">
        <v>376</v>
      </c>
      <c r="N106" s="12"/>
      <c r="O106" s="13"/>
      <c r="P106" s="279">
        <v>0.25</v>
      </c>
      <c r="Q106" s="12"/>
      <c r="R106" s="13"/>
      <c r="S106" s="279">
        <v>0.5</v>
      </c>
      <c r="T106" s="12"/>
      <c r="U106" s="13"/>
      <c r="V106" s="289">
        <v>0.75</v>
      </c>
      <c r="W106" s="12"/>
      <c r="X106" s="358"/>
      <c r="Y106" s="289">
        <v>1</v>
      </c>
    </row>
    <row r="107" spans="1:25" ht="99" customHeight="1" thickBot="1" x14ac:dyDescent="0.3">
      <c r="A107" s="27">
        <f>1+A106</f>
        <v>2</v>
      </c>
      <c r="B107" s="20" t="s">
        <v>294</v>
      </c>
      <c r="C107" s="20" t="s">
        <v>295</v>
      </c>
      <c r="D107" s="20" t="s">
        <v>296</v>
      </c>
      <c r="E107" s="601"/>
      <c r="F107" s="614"/>
      <c r="G107" s="5" t="s">
        <v>377</v>
      </c>
      <c r="H107" s="6">
        <v>4</v>
      </c>
      <c r="I107" s="6">
        <f>+(P107/0.25+S107/0.5+V107/0.75+Y107/1)/4*H107</f>
        <v>4</v>
      </c>
      <c r="J107" s="271">
        <f t="shared" ref="J107:J113" si="5">+I107/H107</f>
        <v>1</v>
      </c>
      <c r="K107" s="5" t="s">
        <v>375</v>
      </c>
      <c r="L107" s="142">
        <v>0</v>
      </c>
      <c r="M107" s="20" t="s">
        <v>376</v>
      </c>
      <c r="N107" s="12"/>
      <c r="O107" s="13"/>
      <c r="P107" s="279">
        <v>0.25</v>
      </c>
      <c r="Q107" s="12"/>
      <c r="R107" s="13"/>
      <c r="S107" s="279">
        <v>0.5</v>
      </c>
      <c r="T107" s="12"/>
      <c r="U107" s="13"/>
      <c r="V107" s="289">
        <v>0.75</v>
      </c>
      <c r="W107" s="12"/>
      <c r="X107" s="358"/>
      <c r="Y107" s="289">
        <v>1</v>
      </c>
    </row>
    <row r="108" spans="1:25" ht="102.75" customHeight="1" thickBot="1" x14ac:dyDescent="0.3">
      <c r="A108" s="27">
        <v>3</v>
      </c>
      <c r="B108" s="20" t="s">
        <v>294</v>
      </c>
      <c r="C108" s="20" t="s">
        <v>295</v>
      </c>
      <c r="D108" s="20" t="s">
        <v>296</v>
      </c>
      <c r="E108" s="601"/>
      <c r="F108" s="673" t="s">
        <v>378</v>
      </c>
      <c r="G108" s="5" t="s">
        <v>379</v>
      </c>
      <c r="H108" s="6">
        <v>2</v>
      </c>
      <c r="I108" s="6">
        <f>+(S108/0.5+X108/1)/2*H108</f>
        <v>2</v>
      </c>
      <c r="J108" s="271">
        <f t="shared" si="5"/>
        <v>1</v>
      </c>
      <c r="K108" s="5" t="s">
        <v>278</v>
      </c>
      <c r="L108" s="142">
        <v>0</v>
      </c>
      <c r="M108" s="20" t="s">
        <v>376</v>
      </c>
      <c r="N108" s="12"/>
      <c r="O108" s="13"/>
      <c r="P108" s="277"/>
      <c r="Q108" s="12"/>
      <c r="R108" s="13"/>
      <c r="S108" s="279">
        <v>0.5</v>
      </c>
      <c r="T108" s="12"/>
      <c r="U108" s="358"/>
      <c r="V108" s="359"/>
      <c r="W108" s="12"/>
      <c r="X108" s="360">
        <v>1</v>
      </c>
      <c r="Y108" s="277"/>
    </row>
    <row r="109" spans="1:25" ht="102.75" customHeight="1" thickBot="1" x14ac:dyDescent="0.3">
      <c r="A109" s="27">
        <v>4</v>
      </c>
      <c r="B109" s="20" t="s">
        <v>294</v>
      </c>
      <c r="C109" s="20" t="s">
        <v>295</v>
      </c>
      <c r="D109" s="20" t="s">
        <v>296</v>
      </c>
      <c r="E109" s="596"/>
      <c r="F109" s="674"/>
      <c r="G109" s="5" t="s">
        <v>380</v>
      </c>
      <c r="H109" s="6">
        <v>7</v>
      </c>
      <c r="I109" s="6">
        <f>+(P109/0.25+S109/0.5+V109/0.75+Y109/1)/4*H109</f>
        <v>7</v>
      </c>
      <c r="J109" s="271">
        <f t="shared" si="5"/>
        <v>1</v>
      </c>
      <c r="K109" s="5" t="s">
        <v>375</v>
      </c>
      <c r="L109" s="142">
        <v>0</v>
      </c>
      <c r="M109" s="20" t="s">
        <v>376</v>
      </c>
      <c r="N109" s="12"/>
      <c r="O109" s="13"/>
      <c r="P109" s="279">
        <v>0.25</v>
      </c>
      <c r="Q109" s="12"/>
      <c r="R109" s="13"/>
      <c r="S109" s="279">
        <v>0.5</v>
      </c>
      <c r="T109" s="12"/>
      <c r="U109" s="13"/>
      <c r="V109" s="289">
        <v>0.75</v>
      </c>
      <c r="W109" s="12"/>
      <c r="X109" s="358"/>
      <c r="Y109" s="289">
        <v>1</v>
      </c>
    </row>
    <row r="110" spans="1:25" ht="153" customHeight="1" thickBot="1" x14ac:dyDescent="0.3">
      <c r="A110" s="27">
        <v>5</v>
      </c>
      <c r="B110" s="20" t="s">
        <v>294</v>
      </c>
      <c r="C110" s="20" t="s">
        <v>295</v>
      </c>
      <c r="D110" s="20" t="s">
        <v>296</v>
      </c>
      <c r="E110" s="17" t="s">
        <v>381</v>
      </c>
      <c r="F110" s="204" t="s">
        <v>373</v>
      </c>
      <c r="G110" s="5" t="s">
        <v>382</v>
      </c>
      <c r="H110" s="6">
        <v>2</v>
      </c>
      <c r="I110" s="271">
        <f>+Y110/H110</f>
        <v>1</v>
      </c>
      <c r="J110" s="271">
        <f t="shared" si="5"/>
        <v>0.5</v>
      </c>
      <c r="K110" s="5" t="s">
        <v>375</v>
      </c>
      <c r="L110" s="142">
        <v>0</v>
      </c>
      <c r="M110" s="20" t="s">
        <v>376</v>
      </c>
      <c r="N110" s="12"/>
      <c r="O110" s="13"/>
      <c r="P110" s="277"/>
      <c r="Q110" s="12"/>
      <c r="R110" s="13"/>
      <c r="S110" s="361"/>
      <c r="T110" s="12"/>
      <c r="U110" s="13"/>
      <c r="V110" s="361"/>
      <c r="W110" s="12"/>
      <c r="X110" s="358"/>
      <c r="Y110" s="275">
        <v>2</v>
      </c>
    </row>
    <row r="111" spans="1:25" ht="153" customHeight="1" thickBot="1" x14ac:dyDescent="0.3">
      <c r="A111" s="27">
        <v>6</v>
      </c>
      <c r="B111" s="20" t="s">
        <v>294</v>
      </c>
      <c r="C111" s="20" t="s">
        <v>295</v>
      </c>
      <c r="D111" s="20" t="s">
        <v>296</v>
      </c>
      <c r="E111" s="5" t="s">
        <v>383</v>
      </c>
      <c r="F111" s="5" t="s">
        <v>384</v>
      </c>
      <c r="G111" s="5" t="s">
        <v>385</v>
      </c>
      <c r="H111" s="6">
        <v>2</v>
      </c>
      <c r="I111" s="6">
        <f>+Y111</f>
        <v>2</v>
      </c>
      <c r="J111" s="271">
        <f>+I111/H111</f>
        <v>1</v>
      </c>
      <c r="K111" s="5" t="s">
        <v>386</v>
      </c>
      <c r="L111" s="142">
        <v>0</v>
      </c>
      <c r="M111" s="20" t="s">
        <v>376</v>
      </c>
      <c r="N111" s="12"/>
      <c r="O111" s="13"/>
      <c r="P111" s="14"/>
      <c r="Q111" s="12"/>
      <c r="R111" s="13"/>
      <c r="S111" s="14"/>
      <c r="T111" s="12"/>
      <c r="U111" s="13"/>
      <c r="V111" s="362"/>
      <c r="W111" s="12"/>
      <c r="X111" s="358"/>
      <c r="Y111" s="15">
        <v>2</v>
      </c>
    </row>
    <row r="112" spans="1:25" ht="153" customHeight="1" thickBot="1" x14ac:dyDescent="0.3">
      <c r="A112" s="27">
        <v>7</v>
      </c>
      <c r="B112" s="20" t="s">
        <v>32</v>
      </c>
      <c r="C112" s="20" t="s">
        <v>134</v>
      </c>
      <c r="D112" s="68" t="s">
        <v>135</v>
      </c>
      <c r="E112" s="69" t="s">
        <v>387</v>
      </c>
      <c r="F112" s="68" t="s">
        <v>388</v>
      </c>
      <c r="G112" s="70" t="s">
        <v>389</v>
      </c>
      <c r="H112" s="70">
        <f>+P112+S112+V112+Y112</f>
        <v>10</v>
      </c>
      <c r="I112" s="71">
        <f>(+P112+S112+V112+Y112)/10*H112</f>
        <v>10</v>
      </c>
      <c r="J112" s="271">
        <f>+I112/H112</f>
        <v>1</v>
      </c>
      <c r="K112" s="69" t="s">
        <v>137</v>
      </c>
      <c r="L112" s="142">
        <v>0</v>
      </c>
      <c r="M112" s="69" t="s">
        <v>138</v>
      </c>
      <c r="N112" s="12"/>
      <c r="O112" s="13"/>
      <c r="P112" s="15">
        <v>2</v>
      </c>
      <c r="Q112" s="12"/>
      <c r="R112" s="13"/>
      <c r="S112" s="15">
        <v>3</v>
      </c>
      <c r="T112" s="12"/>
      <c r="U112" s="13"/>
      <c r="V112" s="15">
        <v>3</v>
      </c>
      <c r="W112" s="12"/>
      <c r="X112" s="358"/>
      <c r="Y112" s="15">
        <v>2</v>
      </c>
    </row>
    <row r="113" spans="1:25" ht="153" customHeight="1" thickBot="1" x14ac:dyDescent="0.3">
      <c r="A113" s="27">
        <v>8</v>
      </c>
      <c r="B113" s="20" t="s">
        <v>294</v>
      </c>
      <c r="C113" s="20" t="s">
        <v>295</v>
      </c>
      <c r="D113" s="20" t="s">
        <v>296</v>
      </c>
      <c r="E113" s="5" t="s">
        <v>390</v>
      </c>
      <c r="F113" s="20" t="s">
        <v>391</v>
      </c>
      <c r="G113" s="5" t="s">
        <v>392</v>
      </c>
      <c r="H113" s="6">
        <v>4</v>
      </c>
      <c r="I113" s="6">
        <f>+V113</f>
        <v>4</v>
      </c>
      <c r="J113" s="271">
        <f t="shared" si="5"/>
        <v>1</v>
      </c>
      <c r="K113" s="5" t="s">
        <v>393</v>
      </c>
      <c r="L113" s="142">
        <v>0</v>
      </c>
      <c r="M113" s="20" t="s">
        <v>394</v>
      </c>
      <c r="N113" s="12"/>
      <c r="O113" s="13"/>
      <c r="P113" s="362"/>
      <c r="Q113" s="12"/>
      <c r="R113" s="13"/>
      <c r="S113" s="362"/>
      <c r="T113" s="12"/>
      <c r="U113" s="13"/>
      <c r="V113" s="15">
        <v>4</v>
      </c>
      <c r="W113" s="12"/>
      <c r="X113" s="13"/>
      <c r="Y113" s="14"/>
    </row>
    <row r="114" spans="1:25" ht="30.75" customHeight="1" thickBot="1" x14ac:dyDescent="0.3">
      <c r="A114" s="577" t="s">
        <v>510</v>
      </c>
      <c r="B114" s="578"/>
      <c r="C114" s="578"/>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9"/>
    </row>
    <row r="115" spans="1:25" ht="33.75" customHeight="1" x14ac:dyDescent="0.25">
      <c r="A115" s="589" t="s">
        <v>0</v>
      </c>
      <c r="B115" s="589" t="s">
        <v>1</v>
      </c>
      <c r="C115" s="589" t="s">
        <v>2</v>
      </c>
      <c r="D115" s="589" t="s">
        <v>3</v>
      </c>
      <c r="E115" s="589" t="s">
        <v>4</v>
      </c>
      <c r="F115" s="590" t="s">
        <v>5</v>
      </c>
      <c r="G115" s="590" t="s">
        <v>6</v>
      </c>
      <c r="H115" s="589" t="s">
        <v>7</v>
      </c>
      <c r="I115" s="589" t="s">
        <v>8</v>
      </c>
      <c r="J115" s="590" t="s">
        <v>9</v>
      </c>
      <c r="K115" s="590" t="s">
        <v>10</v>
      </c>
      <c r="L115" s="589" t="s">
        <v>11</v>
      </c>
      <c r="M115" s="590" t="s">
        <v>12</v>
      </c>
      <c r="N115" s="591" t="s">
        <v>13</v>
      </c>
      <c r="O115" s="572"/>
      <c r="P115" s="592"/>
      <c r="Q115" s="591" t="s">
        <v>14</v>
      </c>
      <c r="R115" s="572"/>
      <c r="S115" s="592"/>
      <c r="T115" s="591" t="s">
        <v>15</v>
      </c>
      <c r="U115" s="572"/>
      <c r="V115" s="592"/>
      <c r="W115" s="591" t="s">
        <v>16</v>
      </c>
      <c r="X115" s="572"/>
      <c r="Y115" s="592"/>
    </row>
    <row r="116" spans="1:25" ht="33.75" customHeight="1" thickBot="1" x14ac:dyDescent="0.3">
      <c r="A116" s="581"/>
      <c r="B116" s="581"/>
      <c r="C116" s="581"/>
      <c r="D116" s="581"/>
      <c r="E116" s="581"/>
      <c r="F116" s="584"/>
      <c r="G116" s="584"/>
      <c r="H116" s="581"/>
      <c r="I116" s="586"/>
      <c r="J116" s="584"/>
      <c r="K116" s="584"/>
      <c r="L116" s="581"/>
      <c r="M116" s="584"/>
      <c r="N116" s="574"/>
      <c r="O116" s="575"/>
      <c r="P116" s="576"/>
      <c r="Q116" s="574"/>
      <c r="R116" s="575"/>
      <c r="S116" s="576"/>
      <c r="T116" s="574"/>
      <c r="U116" s="575"/>
      <c r="V116" s="576"/>
      <c r="W116" s="574"/>
      <c r="X116" s="575"/>
      <c r="Y116" s="576"/>
    </row>
    <row r="117" spans="1:25" ht="33.75" customHeight="1" thickBot="1" x14ac:dyDescent="0.3">
      <c r="A117" s="582"/>
      <c r="B117" s="581"/>
      <c r="C117" s="581"/>
      <c r="D117" s="581"/>
      <c r="E117" s="581"/>
      <c r="F117" s="584"/>
      <c r="G117" s="584"/>
      <c r="H117" s="581"/>
      <c r="I117" s="1" t="s">
        <v>17</v>
      </c>
      <c r="J117" s="612"/>
      <c r="K117" s="584"/>
      <c r="L117" s="581"/>
      <c r="M117" s="584"/>
      <c r="N117" s="2">
        <v>1</v>
      </c>
      <c r="O117" s="3">
        <v>2</v>
      </c>
      <c r="P117" s="4">
        <v>3</v>
      </c>
      <c r="Q117" s="2">
        <v>1</v>
      </c>
      <c r="R117" s="3">
        <v>2</v>
      </c>
      <c r="S117" s="4">
        <v>3</v>
      </c>
      <c r="T117" s="2">
        <v>1</v>
      </c>
      <c r="U117" s="3">
        <v>2</v>
      </c>
      <c r="V117" s="4">
        <v>3</v>
      </c>
      <c r="W117" s="2">
        <v>1</v>
      </c>
      <c r="X117" s="3">
        <v>2</v>
      </c>
      <c r="Y117" s="4">
        <v>3</v>
      </c>
    </row>
    <row r="118" spans="1:25" ht="114" customHeight="1" thickBot="1" x14ac:dyDescent="0.3">
      <c r="A118" s="27">
        <v>1</v>
      </c>
      <c r="B118" s="595" t="s">
        <v>133</v>
      </c>
      <c r="C118" s="595" t="s">
        <v>32</v>
      </c>
      <c r="D118" s="595" t="s">
        <v>266</v>
      </c>
      <c r="E118" s="268" t="s">
        <v>267</v>
      </c>
      <c r="F118" s="269" t="s">
        <v>268</v>
      </c>
      <c r="G118" s="269" t="s">
        <v>269</v>
      </c>
      <c r="H118" s="270">
        <v>15</v>
      </c>
      <c r="I118" s="6">
        <f>+P118+S118+V118+Y118</f>
        <v>15</v>
      </c>
      <c r="J118" s="271">
        <f>+I118/H118</f>
        <v>1</v>
      </c>
      <c r="K118" s="20" t="s">
        <v>270</v>
      </c>
      <c r="L118" s="272">
        <v>0</v>
      </c>
      <c r="M118" s="20" t="s">
        <v>271</v>
      </c>
      <c r="N118" s="13"/>
      <c r="O118" s="13"/>
      <c r="P118" s="273">
        <v>3</v>
      </c>
      <c r="Q118" s="13"/>
      <c r="R118" s="13"/>
      <c r="S118" s="273">
        <v>4</v>
      </c>
      <c r="T118" s="13"/>
      <c r="U118" s="13"/>
      <c r="V118" s="273">
        <v>4</v>
      </c>
      <c r="W118" s="13"/>
      <c r="X118" s="13"/>
      <c r="Y118" s="273">
        <v>4</v>
      </c>
    </row>
    <row r="119" spans="1:25" ht="138" customHeight="1" thickBot="1" x14ac:dyDescent="0.3">
      <c r="A119" s="27">
        <v>2</v>
      </c>
      <c r="B119" s="601"/>
      <c r="C119" s="601"/>
      <c r="D119" s="601"/>
      <c r="E119" s="268" t="s">
        <v>272</v>
      </c>
      <c r="F119" s="269" t="s">
        <v>273</v>
      </c>
      <c r="G119" s="269" t="s">
        <v>274</v>
      </c>
      <c r="H119" s="270">
        <v>4</v>
      </c>
      <c r="I119" s="6">
        <f>+P119+S119+V119+Y119</f>
        <v>4</v>
      </c>
      <c r="J119" s="271">
        <f t="shared" ref="J119:J125" si="6">+I119/H119</f>
        <v>1</v>
      </c>
      <c r="K119" s="20" t="s">
        <v>187</v>
      </c>
      <c r="L119" s="272">
        <v>0</v>
      </c>
      <c r="M119" s="20" t="s">
        <v>275</v>
      </c>
      <c r="N119" s="13"/>
      <c r="O119" s="13"/>
      <c r="P119" s="273">
        <v>1</v>
      </c>
      <c r="Q119" s="13"/>
      <c r="R119" s="13"/>
      <c r="S119" s="273">
        <v>1</v>
      </c>
      <c r="T119" s="13"/>
      <c r="U119" s="13"/>
      <c r="V119" s="273">
        <v>1</v>
      </c>
      <c r="W119" s="13"/>
      <c r="X119" s="13"/>
      <c r="Y119" s="273">
        <v>1</v>
      </c>
    </row>
    <row r="120" spans="1:25" ht="153" customHeight="1" thickBot="1" x14ac:dyDescent="0.3">
      <c r="A120" s="27"/>
      <c r="B120" s="601"/>
      <c r="C120" s="601"/>
      <c r="D120" s="601"/>
      <c r="E120" s="268" t="s">
        <v>276</v>
      </c>
      <c r="F120" s="269" t="s">
        <v>277</v>
      </c>
      <c r="G120" s="269" t="s">
        <v>278</v>
      </c>
      <c r="H120" s="270">
        <v>2</v>
      </c>
      <c r="I120" s="6">
        <f>+Y120</f>
        <v>2</v>
      </c>
      <c r="J120" s="271">
        <f t="shared" si="6"/>
        <v>1</v>
      </c>
      <c r="K120" s="20" t="s">
        <v>278</v>
      </c>
      <c r="L120" s="272">
        <v>0</v>
      </c>
      <c r="M120" s="20" t="s">
        <v>279</v>
      </c>
      <c r="N120" s="12"/>
      <c r="O120" s="13"/>
      <c r="P120" s="274"/>
      <c r="Q120" s="13"/>
      <c r="R120" s="13"/>
      <c r="S120" s="274"/>
      <c r="T120" s="13"/>
      <c r="U120" s="13"/>
      <c r="V120" s="274"/>
      <c r="W120" s="13"/>
      <c r="X120" s="13"/>
      <c r="Y120" s="275">
        <v>2</v>
      </c>
    </row>
    <row r="121" spans="1:25" ht="200.25" customHeight="1" thickBot="1" x14ac:dyDescent="0.3">
      <c r="A121" s="27"/>
      <c r="B121" s="601"/>
      <c r="C121" s="601"/>
      <c r="D121" s="601"/>
      <c r="E121" s="268" t="s">
        <v>280</v>
      </c>
      <c r="F121" s="269" t="s">
        <v>281</v>
      </c>
      <c r="G121" s="269" t="s">
        <v>282</v>
      </c>
      <c r="H121" s="270">
        <v>1</v>
      </c>
      <c r="I121" s="6">
        <v>1</v>
      </c>
      <c r="J121" s="271">
        <f t="shared" si="6"/>
        <v>1</v>
      </c>
      <c r="K121" s="20" t="s">
        <v>283</v>
      </c>
      <c r="L121" s="272">
        <v>0</v>
      </c>
      <c r="M121" s="20" t="s">
        <v>284</v>
      </c>
      <c r="N121" s="12"/>
      <c r="O121" s="13"/>
      <c r="P121" s="274"/>
      <c r="Q121" s="13"/>
      <c r="R121" s="13"/>
      <c r="S121" s="274"/>
      <c r="T121" s="13"/>
      <c r="U121" s="13"/>
      <c r="V121" s="274"/>
      <c r="W121" s="13"/>
      <c r="X121" s="13"/>
      <c r="Y121" s="275">
        <v>1</v>
      </c>
    </row>
    <row r="122" spans="1:25" ht="153" customHeight="1" thickBot="1" x14ac:dyDescent="0.3">
      <c r="A122" s="27">
        <v>3</v>
      </c>
      <c r="B122" s="601"/>
      <c r="C122" s="601"/>
      <c r="D122" s="601"/>
      <c r="E122" s="268" t="s">
        <v>285</v>
      </c>
      <c r="F122" s="269" t="s">
        <v>286</v>
      </c>
      <c r="G122" s="269" t="s">
        <v>287</v>
      </c>
      <c r="H122" s="270">
        <v>2</v>
      </c>
      <c r="I122" s="6">
        <f>+S122+Y122</f>
        <v>2</v>
      </c>
      <c r="J122" s="271">
        <f t="shared" si="6"/>
        <v>1</v>
      </c>
      <c r="K122" s="20" t="s">
        <v>187</v>
      </c>
      <c r="L122" s="272">
        <v>0</v>
      </c>
      <c r="M122" s="20" t="s">
        <v>288</v>
      </c>
      <c r="N122" s="13"/>
      <c r="O122" s="13"/>
      <c r="P122" s="276"/>
      <c r="Q122" s="13"/>
      <c r="R122" s="13"/>
      <c r="S122" s="273">
        <v>1</v>
      </c>
      <c r="T122" s="13"/>
      <c r="U122" s="13"/>
      <c r="V122" s="276"/>
      <c r="W122" s="13"/>
      <c r="X122" s="13"/>
      <c r="Y122" s="275">
        <v>1</v>
      </c>
    </row>
    <row r="123" spans="1:25" ht="153" customHeight="1" thickBot="1" x14ac:dyDescent="0.3">
      <c r="A123" s="27">
        <v>4</v>
      </c>
      <c r="B123" s="596"/>
      <c r="C123" s="596"/>
      <c r="D123" s="596"/>
      <c r="E123" s="268" t="s">
        <v>289</v>
      </c>
      <c r="F123" s="269" t="s">
        <v>290</v>
      </c>
      <c r="G123" s="269" t="s">
        <v>291</v>
      </c>
      <c r="H123" s="270">
        <v>2</v>
      </c>
      <c r="I123" s="6">
        <f>+V123+W123</f>
        <v>2</v>
      </c>
      <c r="J123" s="271">
        <f t="shared" si="6"/>
        <v>1</v>
      </c>
      <c r="K123" s="20" t="s">
        <v>292</v>
      </c>
      <c r="L123" s="272">
        <v>0</v>
      </c>
      <c r="M123" s="20" t="s">
        <v>293</v>
      </c>
      <c r="N123" s="13"/>
      <c r="O123" s="13"/>
      <c r="P123" s="276"/>
      <c r="Q123" s="13"/>
      <c r="R123" s="13"/>
      <c r="S123" s="276"/>
      <c r="T123" s="13"/>
      <c r="U123" s="13"/>
      <c r="V123" s="273">
        <v>1</v>
      </c>
      <c r="W123" s="10">
        <v>1</v>
      </c>
      <c r="X123" s="13"/>
      <c r="Y123" s="277"/>
    </row>
    <row r="124" spans="1:25" ht="126.75" customHeight="1" thickBot="1" x14ac:dyDescent="0.3">
      <c r="A124" s="175">
        <v>5</v>
      </c>
      <c r="B124" s="233" t="s">
        <v>294</v>
      </c>
      <c r="C124" s="20" t="s">
        <v>295</v>
      </c>
      <c r="D124" s="20" t="s">
        <v>296</v>
      </c>
      <c r="E124" s="20" t="s">
        <v>297</v>
      </c>
      <c r="F124" s="269" t="s">
        <v>298</v>
      </c>
      <c r="G124" s="269" t="s">
        <v>299</v>
      </c>
      <c r="H124" s="270">
        <v>2</v>
      </c>
      <c r="I124" s="6">
        <f>+(P124/0.25+S124/0.5+V124/0.75+Y124/1)/4*H124</f>
        <v>2</v>
      </c>
      <c r="J124" s="271">
        <f t="shared" si="6"/>
        <v>1</v>
      </c>
      <c r="K124" s="128" t="s">
        <v>187</v>
      </c>
      <c r="L124" s="272">
        <v>0</v>
      </c>
      <c r="M124" s="20" t="s">
        <v>300</v>
      </c>
      <c r="N124" s="13"/>
      <c r="O124" s="13"/>
      <c r="P124" s="278">
        <v>0.25</v>
      </c>
      <c r="Q124" s="13"/>
      <c r="R124" s="13"/>
      <c r="S124" s="278">
        <v>0.5</v>
      </c>
      <c r="T124" s="13"/>
      <c r="U124" s="13"/>
      <c r="V124" s="278">
        <v>0.75</v>
      </c>
      <c r="W124" s="13"/>
      <c r="X124" s="13"/>
      <c r="Y124" s="279">
        <v>1</v>
      </c>
    </row>
    <row r="125" spans="1:25" ht="126.75" customHeight="1" thickBot="1" x14ac:dyDescent="0.3">
      <c r="A125" s="175">
        <v>7</v>
      </c>
      <c r="B125" s="20" t="s">
        <v>20</v>
      </c>
      <c r="C125" s="20" t="s">
        <v>21</v>
      </c>
      <c r="D125" s="20" t="s">
        <v>22</v>
      </c>
      <c r="E125" s="5" t="s">
        <v>301</v>
      </c>
      <c r="F125" s="269" t="s">
        <v>302</v>
      </c>
      <c r="G125" s="6" t="s">
        <v>303</v>
      </c>
      <c r="H125" s="270">
        <v>2</v>
      </c>
      <c r="I125" s="6">
        <f>+S125+V125</f>
        <v>2</v>
      </c>
      <c r="J125" s="271">
        <f t="shared" si="6"/>
        <v>1</v>
      </c>
      <c r="K125" s="21" t="s">
        <v>304</v>
      </c>
      <c r="L125" s="272">
        <v>0</v>
      </c>
      <c r="M125" s="20" t="s">
        <v>305</v>
      </c>
      <c r="N125" s="13"/>
      <c r="O125" s="13"/>
      <c r="P125" s="276"/>
      <c r="Q125" s="13"/>
      <c r="R125" s="13"/>
      <c r="S125" s="273">
        <v>1</v>
      </c>
      <c r="T125" s="13"/>
      <c r="U125" s="13"/>
      <c r="V125" s="273">
        <v>1</v>
      </c>
      <c r="W125" s="13"/>
      <c r="X125" s="13"/>
      <c r="Y125" s="277"/>
    </row>
    <row r="126" spans="1:25" ht="40.5" customHeight="1" thickBot="1" x14ac:dyDescent="0.3">
      <c r="A126" s="577" t="s">
        <v>511</v>
      </c>
      <c r="B126" s="578"/>
      <c r="C126" s="578"/>
      <c r="D126" s="578"/>
      <c r="E126" s="578"/>
      <c r="F126" s="578"/>
      <c r="G126" s="578"/>
      <c r="H126" s="578"/>
      <c r="I126" s="578"/>
      <c r="J126" s="578"/>
      <c r="K126" s="578"/>
      <c r="L126" s="578"/>
      <c r="M126" s="578"/>
      <c r="N126" s="578"/>
      <c r="O126" s="578"/>
      <c r="P126" s="578"/>
      <c r="Q126" s="578"/>
      <c r="R126" s="578"/>
      <c r="S126" s="578"/>
      <c r="T126" s="578"/>
      <c r="U126" s="578"/>
      <c r="V126" s="578"/>
      <c r="W126" s="578"/>
      <c r="X126" s="578"/>
      <c r="Y126" s="579"/>
    </row>
    <row r="127" spans="1:25" ht="28.5" customHeight="1" x14ac:dyDescent="0.25">
      <c r="A127" s="589" t="s">
        <v>0</v>
      </c>
      <c r="B127" s="589" t="s">
        <v>1</v>
      </c>
      <c r="C127" s="589" t="s">
        <v>2</v>
      </c>
      <c r="D127" s="589" t="s">
        <v>3</v>
      </c>
      <c r="E127" s="589" t="s">
        <v>4</v>
      </c>
      <c r="F127" s="590" t="s">
        <v>5</v>
      </c>
      <c r="G127" s="590" t="s">
        <v>6</v>
      </c>
      <c r="H127" s="589" t="s">
        <v>7</v>
      </c>
      <c r="I127" s="589" t="s">
        <v>8</v>
      </c>
      <c r="J127" s="590" t="s">
        <v>9</v>
      </c>
      <c r="K127" s="590" t="s">
        <v>10</v>
      </c>
      <c r="L127" s="589" t="s">
        <v>11</v>
      </c>
      <c r="M127" s="590" t="s">
        <v>12</v>
      </c>
      <c r="N127" s="591" t="s">
        <v>13</v>
      </c>
      <c r="O127" s="572"/>
      <c r="P127" s="592"/>
      <c r="Q127" s="591" t="s">
        <v>14</v>
      </c>
      <c r="R127" s="572"/>
      <c r="S127" s="592"/>
      <c r="T127" s="591" t="s">
        <v>15</v>
      </c>
      <c r="U127" s="572"/>
      <c r="V127" s="592"/>
      <c r="W127" s="591" t="s">
        <v>16</v>
      </c>
      <c r="X127" s="572"/>
      <c r="Y127" s="592"/>
    </row>
    <row r="128" spans="1:25" ht="28.5" customHeight="1" thickBot="1" x14ac:dyDescent="0.3">
      <c r="A128" s="581"/>
      <c r="B128" s="581"/>
      <c r="C128" s="581"/>
      <c r="D128" s="581"/>
      <c r="E128" s="581"/>
      <c r="F128" s="584"/>
      <c r="G128" s="584"/>
      <c r="H128" s="581"/>
      <c r="I128" s="586"/>
      <c r="J128" s="584"/>
      <c r="K128" s="584"/>
      <c r="L128" s="581"/>
      <c r="M128" s="584"/>
      <c r="N128" s="574"/>
      <c r="O128" s="575"/>
      <c r="P128" s="576"/>
      <c r="Q128" s="574"/>
      <c r="R128" s="575"/>
      <c r="S128" s="576"/>
      <c r="T128" s="574"/>
      <c r="U128" s="575"/>
      <c r="V128" s="576"/>
      <c r="W128" s="574"/>
      <c r="X128" s="575"/>
      <c r="Y128" s="576"/>
    </row>
    <row r="129" spans="1:25" ht="28.5" customHeight="1" thickBot="1" x14ac:dyDescent="0.3">
      <c r="A129" s="582"/>
      <c r="B129" s="581"/>
      <c r="C129" s="581"/>
      <c r="D129" s="581"/>
      <c r="E129" s="581"/>
      <c r="F129" s="584"/>
      <c r="G129" s="584"/>
      <c r="H129" s="581"/>
      <c r="I129" s="1" t="s">
        <v>17</v>
      </c>
      <c r="J129" s="612"/>
      <c r="K129" s="584"/>
      <c r="L129" s="581"/>
      <c r="M129" s="584"/>
      <c r="N129" s="2">
        <v>1</v>
      </c>
      <c r="O129" s="3">
        <v>2</v>
      </c>
      <c r="P129" s="4">
        <v>3</v>
      </c>
      <c r="Q129" s="2">
        <v>1</v>
      </c>
      <c r="R129" s="3">
        <v>2</v>
      </c>
      <c r="S129" s="4">
        <v>3</v>
      </c>
      <c r="T129" s="2">
        <v>1</v>
      </c>
      <c r="U129" s="3">
        <v>2</v>
      </c>
      <c r="V129" s="4">
        <v>3</v>
      </c>
      <c r="W129" s="2">
        <v>1</v>
      </c>
      <c r="X129" s="3">
        <v>2</v>
      </c>
      <c r="Y129" s="4">
        <v>3</v>
      </c>
    </row>
    <row r="130" spans="1:25" ht="89.25" customHeight="1" thickBot="1" x14ac:dyDescent="0.3">
      <c r="A130" s="688">
        <v>1</v>
      </c>
      <c r="B130" s="675" t="s">
        <v>133</v>
      </c>
      <c r="C130" s="675" t="s">
        <v>32</v>
      </c>
      <c r="D130" s="675" t="s">
        <v>266</v>
      </c>
      <c r="E130" s="678" t="s">
        <v>306</v>
      </c>
      <c r="F130" s="678" t="s">
        <v>307</v>
      </c>
      <c r="G130" s="280" t="s">
        <v>308</v>
      </c>
      <c r="H130" s="270">
        <v>4</v>
      </c>
      <c r="I130" s="270">
        <f>+P130+S130+V130+Y130</f>
        <v>4</v>
      </c>
      <c r="J130" s="281">
        <f>+I130/H130</f>
        <v>1</v>
      </c>
      <c r="K130" s="20" t="s">
        <v>309</v>
      </c>
      <c r="L130" s="691">
        <v>0</v>
      </c>
      <c r="M130" s="681" t="s">
        <v>310</v>
      </c>
      <c r="N130" s="12"/>
      <c r="O130" s="13"/>
      <c r="P130" s="273">
        <v>1</v>
      </c>
      <c r="Q130" s="282"/>
      <c r="R130" s="13"/>
      <c r="S130" s="275">
        <v>1</v>
      </c>
      <c r="T130" s="12"/>
      <c r="U130" s="13"/>
      <c r="V130" s="275">
        <v>1</v>
      </c>
      <c r="W130" s="12"/>
      <c r="X130" s="13"/>
      <c r="Y130" s="275">
        <v>1</v>
      </c>
    </row>
    <row r="131" spans="1:25" ht="89.25" customHeight="1" thickBot="1" x14ac:dyDescent="0.3">
      <c r="A131" s="689"/>
      <c r="B131" s="676"/>
      <c r="C131" s="676" t="s">
        <v>32</v>
      </c>
      <c r="D131" s="676" t="s">
        <v>266</v>
      </c>
      <c r="E131" s="679"/>
      <c r="F131" s="679"/>
      <c r="G131" s="280" t="s">
        <v>311</v>
      </c>
      <c r="H131" s="270">
        <v>4</v>
      </c>
      <c r="I131" s="270">
        <f t="shared" ref="I131:I132" si="7">+P131+S131+V131+Y131</f>
        <v>4</v>
      </c>
      <c r="J131" s="281">
        <f t="shared" ref="J131:J132" si="8">+I131/H131</f>
        <v>1</v>
      </c>
      <c r="K131" s="128" t="s">
        <v>312</v>
      </c>
      <c r="L131" s="692"/>
      <c r="M131" s="682"/>
      <c r="N131" s="12"/>
      <c r="O131" s="13"/>
      <c r="P131" s="275">
        <v>1</v>
      </c>
      <c r="Q131" s="12"/>
      <c r="R131" s="13"/>
      <c r="S131" s="275">
        <v>1</v>
      </c>
      <c r="T131" s="12"/>
      <c r="U131" s="13"/>
      <c r="V131" s="275">
        <v>1</v>
      </c>
      <c r="W131" s="12"/>
      <c r="X131" s="13"/>
      <c r="Y131" s="275">
        <v>1</v>
      </c>
    </row>
    <row r="132" spans="1:25" ht="89.25" customHeight="1" thickBot="1" x14ac:dyDescent="0.3">
      <c r="A132" s="690"/>
      <c r="B132" s="677"/>
      <c r="C132" s="677" t="s">
        <v>32</v>
      </c>
      <c r="D132" s="677" t="s">
        <v>266</v>
      </c>
      <c r="E132" s="680"/>
      <c r="F132" s="680"/>
      <c r="G132" s="283" t="s">
        <v>313</v>
      </c>
      <c r="H132" s="284">
        <v>1</v>
      </c>
      <c r="I132" s="284">
        <f t="shared" si="7"/>
        <v>1</v>
      </c>
      <c r="J132" s="285">
        <f t="shared" si="8"/>
        <v>1</v>
      </c>
      <c r="K132" s="286" t="s">
        <v>314</v>
      </c>
      <c r="L132" s="693"/>
      <c r="M132" s="683"/>
      <c r="N132" s="12"/>
      <c r="O132" s="13"/>
      <c r="P132" s="14"/>
      <c r="Q132" s="12"/>
      <c r="R132" s="13"/>
      <c r="S132" s="14"/>
      <c r="T132" s="12"/>
      <c r="U132" s="13"/>
      <c r="V132" s="14"/>
      <c r="W132" s="12"/>
      <c r="X132" s="13"/>
      <c r="Y132" s="15">
        <v>1</v>
      </c>
    </row>
    <row r="133" spans="1:25" ht="153" customHeight="1" thickBot="1" x14ac:dyDescent="0.3">
      <c r="A133" s="287">
        <v>2</v>
      </c>
      <c r="B133" s="20" t="s">
        <v>294</v>
      </c>
      <c r="C133" s="20" t="s">
        <v>295</v>
      </c>
      <c r="D133" s="20" t="s">
        <v>296</v>
      </c>
      <c r="E133" s="20" t="s">
        <v>315</v>
      </c>
      <c r="F133" s="128" t="s">
        <v>316</v>
      </c>
      <c r="G133" s="20" t="s">
        <v>317</v>
      </c>
      <c r="H133" s="281">
        <v>1</v>
      </c>
      <c r="I133" s="288">
        <f>+(P133/0.25+S133/0.5+V133/0.75+Y133/1)/4</f>
        <v>1</v>
      </c>
      <c r="J133" s="281">
        <f>+I133/H133</f>
        <v>1</v>
      </c>
      <c r="K133" s="20" t="s">
        <v>318</v>
      </c>
      <c r="L133" s="272">
        <v>0</v>
      </c>
      <c r="M133" s="20" t="s">
        <v>319</v>
      </c>
      <c r="N133" s="12"/>
      <c r="O133" s="13"/>
      <c r="P133" s="289">
        <v>0.25</v>
      </c>
      <c r="Q133" s="12"/>
      <c r="R133" s="13"/>
      <c r="S133" s="289">
        <v>0.5</v>
      </c>
      <c r="T133" s="12"/>
      <c r="U133" s="13"/>
      <c r="V133" s="289">
        <v>0.75</v>
      </c>
      <c r="W133" s="12"/>
      <c r="X133" s="13"/>
      <c r="Y133" s="289">
        <v>1</v>
      </c>
    </row>
    <row r="134" spans="1:25" ht="153" customHeight="1" thickBot="1" x14ac:dyDescent="0.3">
      <c r="A134" s="287">
        <v>3</v>
      </c>
      <c r="B134" s="20" t="s">
        <v>20</v>
      </c>
      <c r="C134" s="20" t="s">
        <v>21</v>
      </c>
      <c r="D134" s="20" t="s">
        <v>22</v>
      </c>
      <c r="E134" s="20" t="s">
        <v>301</v>
      </c>
      <c r="F134" s="128" t="s">
        <v>320</v>
      </c>
      <c r="G134" s="20" t="s">
        <v>303</v>
      </c>
      <c r="H134" s="270">
        <v>2</v>
      </c>
      <c r="I134" s="270">
        <f>+S134+V134</f>
        <v>2</v>
      </c>
      <c r="J134" s="281">
        <f>+I134/H134</f>
        <v>1</v>
      </c>
      <c r="K134" s="20" t="s">
        <v>72</v>
      </c>
      <c r="L134" s="272">
        <v>0</v>
      </c>
      <c r="M134" s="20" t="s">
        <v>321</v>
      </c>
      <c r="N134" s="12"/>
      <c r="O134" s="13"/>
      <c r="P134" s="14"/>
      <c r="Q134" s="12"/>
      <c r="R134" s="13"/>
      <c r="S134" s="15">
        <v>1</v>
      </c>
      <c r="T134" s="12"/>
      <c r="U134" s="13"/>
      <c r="V134" s="15">
        <v>1</v>
      </c>
      <c r="W134" s="12"/>
      <c r="X134" s="13"/>
      <c r="Y134" s="14"/>
    </row>
    <row r="135" spans="1:25" ht="153" customHeight="1" thickBot="1" x14ac:dyDescent="0.3">
      <c r="A135" s="287">
        <v>4</v>
      </c>
      <c r="B135" s="20" t="s">
        <v>20</v>
      </c>
      <c r="C135" s="20" t="s">
        <v>21</v>
      </c>
      <c r="D135" s="20" t="s">
        <v>22</v>
      </c>
      <c r="E135" s="20" t="s">
        <v>322</v>
      </c>
      <c r="F135" s="20" t="s">
        <v>323</v>
      </c>
      <c r="G135" s="20" t="s">
        <v>324</v>
      </c>
      <c r="H135" s="270">
        <v>400</v>
      </c>
      <c r="I135" s="270">
        <f>+P135+S135+V135+Y135</f>
        <v>400</v>
      </c>
      <c r="J135" s="290">
        <f>+I135/H135</f>
        <v>1</v>
      </c>
      <c r="K135" s="20" t="s">
        <v>325</v>
      </c>
      <c r="L135" s="20" t="s">
        <v>503</v>
      </c>
      <c r="M135" s="20" t="s">
        <v>326</v>
      </c>
      <c r="N135" s="291"/>
      <c r="O135" s="292"/>
      <c r="P135" s="29">
        <v>100</v>
      </c>
      <c r="Q135" s="291"/>
      <c r="R135" s="292"/>
      <c r="S135" s="29">
        <v>100</v>
      </c>
      <c r="T135" s="291"/>
      <c r="U135" s="292"/>
      <c r="V135" s="29">
        <v>100</v>
      </c>
      <c r="W135" s="291"/>
      <c r="X135" s="292"/>
      <c r="Y135" s="29">
        <v>100</v>
      </c>
    </row>
    <row r="136" spans="1:25" ht="105.75" customHeight="1" thickBot="1" x14ac:dyDescent="0.3">
      <c r="A136" s="694">
        <v>5</v>
      </c>
      <c r="B136" s="675" t="s">
        <v>133</v>
      </c>
      <c r="C136" s="675" t="s">
        <v>32</v>
      </c>
      <c r="D136" s="675" t="s">
        <v>266</v>
      </c>
      <c r="E136" s="675" t="s">
        <v>327</v>
      </c>
      <c r="F136" s="293" t="s">
        <v>328</v>
      </c>
      <c r="G136" s="294" t="s">
        <v>329</v>
      </c>
      <c r="H136" s="295">
        <v>1</v>
      </c>
      <c r="I136" s="296">
        <f>+R136</f>
        <v>1</v>
      </c>
      <c r="J136" s="295">
        <f>+I136/H136</f>
        <v>1</v>
      </c>
      <c r="K136" s="697" t="s">
        <v>330</v>
      </c>
      <c r="L136" s="703">
        <v>0</v>
      </c>
      <c r="M136" s="700" t="s">
        <v>331</v>
      </c>
      <c r="N136" s="297"/>
      <c r="O136" s="298"/>
      <c r="P136" s="299"/>
      <c r="Q136" s="297"/>
      <c r="R136" s="300">
        <v>1</v>
      </c>
      <c r="S136" s="299"/>
      <c r="T136" s="297"/>
      <c r="U136" s="298"/>
      <c r="V136" s="299"/>
      <c r="W136" s="297"/>
      <c r="X136" s="298"/>
      <c r="Y136" s="299"/>
    </row>
    <row r="137" spans="1:25" ht="105.75" customHeight="1" thickBot="1" x14ac:dyDescent="0.3">
      <c r="A137" s="695"/>
      <c r="B137" s="676"/>
      <c r="C137" s="676" t="s">
        <v>32</v>
      </c>
      <c r="D137" s="676" t="s">
        <v>266</v>
      </c>
      <c r="E137" s="676"/>
      <c r="F137" s="301" t="s">
        <v>332</v>
      </c>
      <c r="G137" s="302" t="s">
        <v>333</v>
      </c>
      <c r="H137" s="303">
        <v>1</v>
      </c>
      <c r="I137" s="304">
        <f>+T137</f>
        <v>1</v>
      </c>
      <c r="J137" s="303">
        <f t="shared" ref="J137:J138" si="9">+I137/H137</f>
        <v>1</v>
      </c>
      <c r="K137" s="698"/>
      <c r="L137" s="704"/>
      <c r="M137" s="701"/>
      <c r="N137" s="297"/>
      <c r="O137" s="298"/>
      <c r="P137" s="299"/>
      <c r="Q137" s="297"/>
      <c r="R137" s="298"/>
      <c r="S137" s="299"/>
      <c r="T137" s="305">
        <v>1</v>
      </c>
      <c r="U137" s="298"/>
      <c r="V137" s="299"/>
      <c r="W137" s="297"/>
      <c r="X137" s="298"/>
      <c r="Y137" s="299"/>
    </row>
    <row r="138" spans="1:25" ht="105.75" customHeight="1" thickBot="1" x14ac:dyDescent="0.3">
      <c r="A138" s="696"/>
      <c r="B138" s="677"/>
      <c r="C138" s="677" t="s">
        <v>32</v>
      </c>
      <c r="D138" s="677" t="s">
        <v>266</v>
      </c>
      <c r="E138" s="677"/>
      <c r="F138" s="306" t="s">
        <v>334</v>
      </c>
      <c r="G138" s="307" t="s">
        <v>335</v>
      </c>
      <c r="H138" s="308">
        <v>1</v>
      </c>
      <c r="I138" s="309">
        <f>+W138</f>
        <v>1</v>
      </c>
      <c r="J138" s="308">
        <f t="shared" si="9"/>
        <v>1</v>
      </c>
      <c r="K138" s="699"/>
      <c r="L138" s="705"/>
      <c r="M138" s="702"/>
      <c r="N138" s="297"/>
      <c r="O138" s="298"/>
      <c r="P138" s="299"/>
      <c r="Q138" s="297"/>
      <c r="R138" s="298"/>
      <c r="S138" s="299"/>
      <c r="T138" s="297"/>
      <c r="U138" s="298"/>
      <c r="V138" s="299"/>
      <c r="W138" s="305">
        <v>1</v>
      </c>
      <c r="X138" s="298"/>
      <c r="Y138" s="299"/>
    </row>
    <row r="139" spans="1:25" ht="36.75" customHeight="1" thickBot="1" x14ac:dyDescent="0.3">
      <c r="A139" s="577" t="s">
        <v>505</v>
      </c>
      <c r="B139" s="578"/>
      <c r="C139" s="578"/>
      <c r="D139" s="578"/>
      <c r="E139" s="578"/>
      <c r="F139" s="578"/>
      <c r="G139" s="578"/>
      <c r="H139" s="578"/>
      <c r="I139" s="578"/>
      <c r="J139" s="578"/>
      <c r="K139" s="578"/>
      <c r="L139" s="578"/>
      <c r="M139" s="578"/>
      <c r="N139" s="578"/>
      <c r="O139" s="578"/>
      <c r="P139" s="578"/>
      <c r="Q139" s="578"/>
      <c r="R139" s="578"/>
      <c r="S139" s="578"/>
      <c r="T139" s="578"/>
      <c r="U139" s="578"/>
      <c r="V139" s="578"/>
      <c r="W139" s="578"/>
      <c r="X139" s="578"/>
      <c r="Y139" s="579"/>
    </row>
    <row r="140" spans="1:25" ht="27.75" customHeight="1" x14ac:dyDescent="0.25">
      <c r="A140" s="589" t="s">
        <v>0</v>
      </c>
      <c r="B140" s="589" t="s">
        <v>1</v>
      </c>
      <c r="C140" s="589" t="s">
        <v>2</v>
      </c>
      <c r="D140" s="589" t="s">
        <v>3</v>
      </c>
      <c r="E140" s="589" t="s">
        <v>4</v>
      </c>
      <c r="F140" s="590" t="s">
        <v>5</v>
      </c>
      <c r="G140" s="590" t="s">
        <v>6</v>
      </c>
      <c r="H140" s="589" t="s">
        <v>7</v>
      </c>
      <c r="I140" s="589" t="s">
        <v>8</v>
      </c>
      <c r="J140" s="590" t="s">
        <v>9</v>
      </c>
      <c r="K140" s="590" t="s">
        <v>10</v>
      </c>
      <c r="L140" s="589" t="s">
        <v>11</v>
      </c>
      <c r="M140" s="590" t="s">
        <v>12</v>
      </c>
      <c r="N140" s="591" t="s">
        <v>13</v>
      </c>
      <c r="O140" s="572"/>
      <c r="P140" s="592"/>
      <c r="Q140" s="591" t="s">
        <v>14</v>
      </c>
      <c r="R140" s="572"/>
      <c r="S140" s="592"/>
      <c r="T140" s="591" t="s">
        <v>15</v>
      </c>
      <c r="U140" s="572"/>
      <c r="V140" s="592"/>
      <c r="W140" s="591" t="s">
        <v>16</v>
      </c>
      <c r="X140" s="572"/>
      <c r="Y140" s="592"/>
    </row>
    <row r="141" spans="1:25" ht="27.75" customHeight="1" thickBot="1" x14ac:dyDescent="0.3">
      <c r="A141" s="581"/>
      <c r="B141" s="581"/>
      <c r="C141" s="581"/>
      <c r="D141" s="581"/>
      <c r="E141" s="581"/>
      <c r="F141" s="584"/>
      <c r="G141" s="584"/>
      <c r="H141" s="581"/>
      <c r="I141" s="586"/>
      <c r="J141" s="584"/>
      <c r="K141" s="584"/>
      <c r="L141" s="581"/>
      <c r="M141" s="584"/>
      <c r="N141" s="574"/>
      <c r="O141" s="575"/>
      <c r="P141" s="576"/>
      <c r="Q141" s="574"/>
      <c r="R141" s="575"/>
      <c r="S141" s="576"/>
      <c r="T141" s="574"/>
      <c r="U141" s="575"/>
      <c r="V141" s="576"/>
      <c r="W141" s="574"/>
      <c r="X141" s="575"/>
      <c r="Y141" s="576"/>
    </row>
    <row r="142" spans="1:25" ht="27.75" customHeight="1" thickBot="1" x14ac:dyDescent="0.3">
      <c r="A142" s="582"/>
      <c r="B142" s="581"/>
      <c r="C142" s="581"/>
      <c r="D142" s="581"/>
      <c r="E142" s="581"/>
      <c r="F142" s="584"/>
      <c r="G142" s="584"/>
      <c r="H142" s="581"/>
      <c r="I142" s="1" t="s">
        <v>17</v>
      </c>
      <c r="J142" s="612"/>
      <c r="K142" s="584"/>
      <c r="L142" s="581"/>
      <c r="M142" s="584"/>
      <c r="N142" s="2">
        <v>1</v>
      </c>
      <c r="O142" s="3">
        <v>2</v>
      </c>
      <c r="P142" s="4">
        <v>3</v>
      </c>
      <c r="Q142" s="2">
        <v>1</v>
      </c>
      <c r="R142" s="3">
        <v>2</v>
      </c>
      <c r="S142" s="4">
        <v>3</v>
      </c>
      <c r="T142" s="2">
        <v>1</v>
      </c>
      <c r="U142" s="3">
        <v>2</v>
      </c>
      <c r="V142" s="4">
        <v>3</v>
      </c>
      <c r="W142" s="2">
        <v>1</v>
      </c>
      <c r="X142" s="3">
        <v>2</v>
      </c>
      <c r="Y142" s="4">
        <v>3</v>
      </c>
    </row>
    <row r="143" spans="1:25" ht="153" customHeight="1" thickBot="1" x14ac:dyDescent="0.3">
      <c r="A143" s="175">
        <v>1</v>
      </c>
      <c r="B143" s="99" t="s">
        <v>133</v>
      </c>
      <c r="C143" s="99" t="s">
        <v>32</v>
      </c>
      <c r="D143" s="99" t="s">
        <v>134</v>
      </c>
      <c r="E143" s="20" t="s">
        <v>336</v>
      </c>
      <c r="F143" s="20" t="s">
        <v>337</v>
      </c>
      <c r="G143" s="6" t="s">
        <v>338</v>
      </c>
      <c r="H143" s="6">
        <v>3</v>
      </c>
      <c r="I143" s="6">
        <f>+S143+V143+Y143</f>
        <v>0</v>
      </c>
      <c r="J143" s="136">
        <f>+I143/H143</f>
        <v>0</v>
      </c>
      <c r="K143" s="6" t="s">
        <v>339</v>
      </c>
      <c r="L143" s="142">
        <v>0</v>
      </c>
      <c r="M143" s="20" t="s">
        <v>340</v>
      </c>
      <c r="N143" s="12"/>
      <c r="O143" s="13"/>
      <c r="P143" s="14"/>
      <c r="Q143" s="12"/>
      <c r="R143" s="13"/>
      <c r="S143" s="10"/>
      <c r="T143" s="12"/>
      <c r="U143" s="13"/>
      <c r="V143" s="10"/>
      <c r="W143" s="12"/>
      <c r="X143" s="13"/>
      <c r="Y143" s="10"/>
    </row>
    <row r="144" spans="1:25" ht="153" customHeight="1" thickBot="1" x14ac:dyDescent="0.3">
      <c r="A144" s="175">
        <v>2</v>
      </c>
      <c r="B144" s="20" t="s">
        <v>294</v>
      </c>
      <c r="C144" s="20" t="s">
        <v>295</v>
      </c>
      <c r="D144" s="20" t="s">
        <v>296</v>
      </c>
      <c r="E144" s="20" t="s">
        <v>341</v>
      </c>
      <c r="F144" s="287" t="s">
        <v>342</v>
      </c>
      <c r="G144" s="20" t="s">
        <v>343</v>
      </c>
      <c r="H144" s="6">
        <v>1</v>
      </c>
      <c r="I144" s="6">
        <f>+S144</f>
        <v>0</v>
      </c>
      <c r="J144" s="136">
        <f>+I144/H144</f>
        <v>0</v>
      </c>
      <c r="K144" s="20" t="s">
        <v>344</v>
      </c>
      <c r="L144" s="142">
        <v>0</v>
      </c>
      <c r="M144" s="20" t="s">
        <v>345</v>
      </c>
      <c r="N144" s="12"/>
      <c r="O144" s="13"/>
      <c r="P144" s="14"/>
      <c r="Q144" s="12"/>
      <c r="R144" s="13"/>
      <c r="S144" s="10"/>
      <c r="T144" s="12"/>
      <c r="U144" s="13"/>
      <c r="V144" s="14"/>
      <c r="W144" s="12"/>
      <c r="X144" s="13"/>
      <c r="Y144" s="14"/>
    </row>
    <row r="145" spans="1:25" ht="153" customHeight="1" thickBot="1" x14ac:dyDescent="0.3">
      <c r="A145" s="310">
        <f t="shared" ref="A145:A146" si="10">1+A144</f>
        <v>3</v>
      </c>
      <c r="B145" s="128" t="s">
        <v>133</v>
      </c>
      <c r="C145" s="128" t="s">
        <v>295</v>
      </c>
      <c r="D145" s="128" t="s">
        <v>296</v>
      </c>
      <c r="E145" s="128" t="s">
        <v>315</v>
      </c>
      <c r="F145" s="128" t="s">
        <v>346</v>
      </c>
      <c r="G145" s="179" t="s">
        <v>347</v>
      </c>
      <c r="H145" s="270">
        <v>1</v>
      </c>
      <c r="I145" s="270">
        <f>+V145</f>
        <v>0</v>
      </c>
      <c r="J145" s="311">
        <f t="shared" ref="J145" si="11">+I145/H145</f>
        <v>0</v>
      </c>
      <c r="K145" s="270" t="s">
        <v>348</v>
      </c>
      <c r="L145" s="312">
        <v>0</v>
      </c>
      <c r="M145" s="128" t="s">
        <v>349</v>
      </c>
      <c r="N145" s="313"/>
      <c r="O145" s="314"/>
      <c r="P145" s="315"/>
      <c r="Q145" s="316"/>
      <c r="R145" s="317"/>
      <c r="S145" s="315"/>
      <c r="T145" s="316"/>
      <c r="U145" s="318"/>
      <c r="V145" s="315"/>
      <c r="W145" s="318"/>
      <c r="X145" s="318"/>
      <c r="Y145" s="315"/>
    </row>
    <row r="146" spans="1:25" ht="246.75" customHeight="1" thickBot="1" x14ac:dyDescent="0.3">
      <c r="A146" s="175">
        <f t="shared" si="10"/>
        <v>4</v>
      </c>
      <c r="B146" s="20" t="s">
        <v>20</v>
      </c>
      <c r="C146" s="20" t="s">
        <v>21</v>
      </c>
      <c r="D146" s="20" t="s">
        <v>22</v>
      </c>
      <c r="E146" s="5" t="s">
        <v>69</v>
      </c>
      <c r="F146" s="40" t="s">
        <v>105</v>
      </c>
      <c r="G146" s="6" t="s">
        <v>71</v>
      </c>
      <c r="H146" s="26">
        <v>5</v>
      </c>
      <c r="I146" s="6">
        <f>+N146+P146+S146+V146+Y146</f>
        <v>0</v>
      </c>
      <c r="J146" s="251">
        <f t="shared" ref="J146" si="12">I146/H146</f>
        <v>0</v>
      </c>
      <c r="K146" s="167" t="s">
        <v>72</v>
      </c>
      <c r="L146" s="319"/>
      <c r="M146" s="21" t="s">
        <v>73</v>
      </c>
      <c r="N146" s="320"/>
      <c r="O146" s="321"/>
      <c r="P146" s="322"/>
      <c r="Q146" s="320"/>
      <c r="R146" s="321"/>
      <c r="S146" s="322"/>
      <c r="T146" s="409"/>
      <c r="U146" s="321"/>
      <c r="V146" s="322"/>
      <c r="W146" s="320"/>
      <c r="X146" s="321"/>
      <c r="Y146" s="322"/>
    </row>
    <row r="147" spans="1:25" s="570" customFormat="1" ht="38.25" customHeight="1" thickBot="1" x14ac:dyDescent="0.3">
      <c r="A147" s="706" t="s">
        <v>512</v>
      </c>
      <c r="B147" s="707"/>
      <c r="C147" s="707"/>
      <c r="D147" s="707"/>
      <c r="E147" s="707"/>
      <c r="F147" s="707"/>
      <c r="G147" s="707"/>
      <c r="H147" s="707"/>
      <c r="I147" s="707"/>
      <c r="J147" s="707"/>
      <c r="K147" s="707"/>
      <c r="L147" s="707"/>
      <c r="M147" s="707"/>
      <c r="N147" s="707"/>
      <c r="O147" s="707"/>
      <c r="P147" s="707"/>
      <c r="Q147" s="707"/>
      <c r="R147" s="707"/>
      <c r="S147" s="707"/>
      <c r="T147" s="707"/>
      <c r="U147" s="707"/>
      <c r="V147" s="707"/>
      <c r="W147" s="707"/>
      <c r="X147" s="707"/>
      <c r="Y147" s="708"/>
    </row>
    <row r="148" spans="1:25" ht="24" customHeight="1" x14ac:dyDescent="0.25">
      <c r="A148" s="589" t="s">
        <v>0</v>
      </c>
      <c r="B148" s="589" t="s">
        <v>1</v>
      </c>
      <c r="C148" s="589" t="s">
        <v>2</v>
      </c>
      <c r="D148" s="589" t="s">
        <v>3</v>
      </c>
      <c r="E148" s="589" t="s">
        <v>4</v>
      </c>
      <c r="F148" s="590" t="s">
        <v>5</v>
      </c>
      <c r="G148" s="590" t="s">
        <v>6</v>
      </c>
      <c r="H148" s="589" t="s">
        <v>7</v>
      </c>
      <c r="I148" s="589" t="s">
        <v>8</v>
      </c>
      <c r="J148" s="590" t="s">
        <v>9</v>
      </c>
      <c r="K148" s="590" t="s">
        <v>10</v>
      </c>
      <c r="L148" s="589" t="s">
        <v>11</v>
      </c>
      <c r="M148" s="590" t="s">
        <v>12</v>
      </c>
      <c r="N148" s="591" t="s">
        <v>13</v>
      </c>
      <c r="O148" s="572"/>
      <c r="P148" s="592"/>
      <c r="Q148" s="591" t="s">
        <v>14</v>
      </c>
      <c r="R148" s="572"/>
      <c r="S148" s="592"/>
      <c r="T148" s="591" t="s">
        <v>15</v>
      </c>
      <c r="U148" s="572"/>
      <c r="V148" s="592"/>
      <c r="W148" s="591" t="s">
        <v>16</v>
      </c>
      <c r="X148" s="572"/>
      <c r="Y148" s="592"/>
    </row>
    <row r="149" spans="1:25" ht="24" customHeight="1" thickBot="1" x14ac:dyDescent="0.3">
      <c r="A149" s="581"/>
      <c r="B149" s="581"/>
      <c r="C149" s="581"/>
      <c r="D149" s="581"/>
      <c r="E149" s="581"/>
      <c r="F149" s="584"/>
      <c r="G149" s="584"/>
      <c r="H149" s="581"/>
      <c r="I149" s="586"/>
      <c r="J149" s="584"/>
      <c r="K149" s="584"/>
      <c r="L149" s="581"/>
      <c r="M149" s="584"/>
      <c r="N149" s="574"/>
      <c r="O149" s="575"/>
      <c r="P149" s="576"/>
      <c r="Q149" s="574"/>
      <c r="R149" s="575"/>
      <c r="S149" s="576"/>
      <c r="T149" s="574"/>
      <c r="U149" s="575"/>
      <c r="V149" s="576"/>
      <c r="W149" s="574"/>
      <c r="X149" s="575"/>
      <c r="Y149" s="576"/>
    </row>
    <row r="150" spans="1:25" ht="24" customHeight="1" thickBot="1" x14ac:dyDescent="0.3">
      <c r="A150" s="582"/>
      <c r="B150" s="581"/>
      <c r="C150" s="581"/>
      <c r="D150" s="581"/>
      <c r="E150" s="581"/>
      <c r="F150" s="584"/>
      <c r="G150" s="584"/>
      <c r="H150" s="581"/>
      <c r="I150" s="1" t="s">
        <v>17</v>
      </c>
      <c r="J150" s="612"/>
      <c r="K150" s="584"/>
      <c r="L150" s="581"/>
      <c r="M150" s="584"/>
      <c r="N150" s="2">
        <v>1</v>
      </c>
      <c r="O150" s="3">
        <v>2</v>
      </c>
      <c r="P150" s="4">
        <v>3</v>
      </c>
      <c r="Q150" s="2">
        <v>1</v>
      </c>
      <c r="R150" s="3">
        <v>2</v>
      </c>
      <c r="S150" s="4">
        <v>3</v>
      </c>
      <c r="T150" s="2">
        <v>1</v>
      </c>
      <c r="U150" s="3">
        <v>2</v>
      </c>
      <c r="V150" s="4">
        <v>3</v>
      </c>
      <c r="W150" s="2">
        <v>1</v>
      </c>
      <c r="X150" s="3">
        <v>2</v>
      </c>
      <c r="Y150" s="4">
        <v>3</v>
      </c>
    </row>
    <row r="151" spans="1:25" ht="102" customHeight="1" thickBot="1" x14ac:dyDescent="0.3">
      <c r="A151" s="709">
        <v>1</v>
      </c>
      <c r="B151" s="597" t="s">
        <v>133</v>
      </c>
      <c r="C151" s="597" t="s">
        <v>32</v>
      </c>
      <c r="D151" s="597" t="s">
        <v>134</v>
      </c>
      <c r="E151" s="685" t="s">
        <v>350</v>
      </c>
      <c r="F151" s="597" t="s">
        <v>351</v>
      </c>
      <c r="G151" s="20" t="s">
        <v>352</v>
      </c>
      <c r="H151" s="6">
        <v>1</v>
      </c>
      <c r="I151" s="6">
        <f>+Y151</f>
        <v>1</v>
      </c>
      <c r="J151" s="136">
        <f>+I151/H151</f>
        <v>1</v>
      </c>
      <c r="K151" s="597" t="s">
        <v>339</v>
      </c>
      <c r="L151" s="142">
        <v>0</v>
      </c>
      <c r="M151" s="597" t="s">
        <v>353</v>
      </c>
      <c r="N151" s="323"/>
      <c r="O151" s="324"/>
      <c r="P151" s="325"/>
      <c r="Q151" s="323"/>
      <c r="R151" s="324"/>
      <c r="S151" s="325"/>
      <c r="T151" s="323"/>
      <c r="U151" s="324"/>
      <c r="V151" s="325"/>
      <c r="W151" s="323"/>
      <c r="X151" s="324"/>
      <c r="Y151" s="326">
        <v>1</v>
      </c>
    </row>
    <row r="152" spans="1:25" ht="102" customHeight="1" thickBot="1" x14ac:dyDescent="0.3">
      <c r="A152" s="710"/>
      <c r="B152" s="684"/>
      <c r="C152" s="684"/>
      <c r="D152" s="684"/>
      <c r="E152" s="686"/>
      <c r="F152" s="684"/>
      <c r="G152" s="20" t="s">
        <v>354</v>
      </c>
      <c r="H152" s="6">
        <v>3</v>
      </c>
      <c r="I152" s="6">
        <f>+S152+V152+Y152</f>
        <v>3</v>
      </c>
      <c r="J152" s="136">
        <f>+I152/H152</f>
        <v>1</v>
      </c>
      <c r="K152" s="684"/>
      <c r="L152" s="142">
        <v>0</v>
      </c>
      <c r="M152" s="684"/>
      <c r="N152" s="327"/>
      <c r="O152" s="328"/>
      <c r="P152" s="329"/>
      <c r="Q152" s="327"/>
      <c r="R152" s="328"/>
      <c r="S152" s="330">
        <v>1</v>
      </c>
      <c r="T152" s="327"/>
      <c r="U152" s="328"/>
      <c r="V152" s="330">
        <v>1</v>
      </c>
      <c r="W152" s="327"/>
      <c r="X152" s="328"/>
      <c r="Y152" s="330">
        <v>1</v>
      </c>
    </row>
    <row r="153" spans="1:25" ht="102" customHeight="1" thickBot="1" x14ac:dyDescent="0.3">
      <c r="A153" s="710"/>
      <c r="B153" s="684"/>
      <c r="C153" s="684"/>
      <c r="D153" s="684"/>
      <c r="E153" s="686"/>
      <c r="F153" s="684"/>
      <c r="G153" s="20" t="s">
        <v>355</v>
      </c>
      <c r="H153" s="6">
        <v>2</v>
      </c>
      <c r="I153" s="6">
        <f>+S153+Y153</f>
        <v>2</v>
      </c>
      <c r="J153" s="136">
        <f>+I153/H153</f>
        <v>1</v>
      </c>
      <c r="K153" s="684"/>
      <c r="L153" s="142">
        <v>0</v>
      </c>
      <c r="M153" s="684"/>
      <c r="N153" s="327"/>
      <c r="O153" s="328"/>
      <c r="P153" s="329"/>
      <c r="Q153" s="327"/>
      <c r="R153" s="328"/>
      <c r="S153" s="330">
        <v>1</v>
      </c>
      <c r="T153" s="327"/>
      <c r="U153" s="328"/>
      <c r="V153" s="329"/>
      <c r="W153" s="327"/>
      <c r="X153" s="328"/>
      <c r="Y153" s="330">
        <v>1</v>
      </c>
    </row>
    <row r="154" spans="1:25" ht="153" customHeight="1" thickBot="1" x14ac:dyDescent="0.35">
      <c r="A154" s="710"/>
      <c r="B154" s="684"/>
      <c r="C154" s="684"/>
      <c r="D154" s="684"/>
      <c r="E154" s="686"/>
      <c r="F154" s="684"/>
      <c r="G154" s="20" t="s">
        <v>356</v>
      </c>
      <c r="H154" s="6">
        <v>4</v>
      </c>
      <c r="I154" s="331">
        <f>+P154+S154+V154+Y154</f>
        <v>4</v>
      </c>
      <c r="J154" s="251">
        <f t="shared" ref="J154" si="13">+I154/H154</f>
        <v>1</v>
      </c>
      <c r="K154" s="684"/>
      <c r="L154" s="332">
        <v>0</v>
      </c>
      <c r="M154" s="684"/>
      <c r="N154" s="327"/>
      <c r="O154" s="328"/>
      <c r="P154" s="330">
        <v>1</v>
      </c>
      <c r="Q154" s="333"/>
      <c r="R154" s="334"/>
      <c r="S154" s="330">
        <v>1</v>
      </c>
      <c r="T154" s="333"/>
      <c r="U154" s="334"/>
      <c r="V154" s="335">
        <v>1</v>
      </c>
      <c r="W154" s="333"/>
      <c r="X154" s="334"/>
      <c r="Y154" s="335">
        <v>1</v>
      </c>
    </row>
    <row r="155" spans="1:25" ht="153" customHeight="1" thickBot="1" x14ac:dyDescent="0.3">
      <c r="A155" s="711"/>
      <c r="B155" s="598"/>
      <c r="C155" s="598"/>
      <c r="D155" s="598"/>
      <c r="E155" s="687"/>
      <c r="F155" s="598"/>
      <c r="G155" s="20" t="s">
        <v>357</v>
      </c>
      <c r="H155" s="26">
        <v>1</v>
      </c>
      <c r="I155" s="331">
        <f>+Y155</f>
        <v>1</v>
      </c>
      <c r="J155" s="251">
        <f t="shared" ref="J155:J159" si="14">I155/H155</f>
        <v>1</v>
      </c>
      <c r="K155" s="598"/>
      <c r="L155" s="142">
        <v>0</v>
      </c>
      <c r="M155" s="598"/>
      <c r="N155" s="337"/>
      <c r="O155" s="338"/>
      <c r="P155" s="339"/>
      <c r="Q155" s="337"/>
      <c r="R155" s="338"/>
      <c r="S155" s="339"/>
      <c r="T155" s="337"/>
      <c r="U155" s="338"/>
      <c r="V155" s="339"/>
      <c r="W155" s="337"/>
      <c r="X155" s="338"/>
      <c r="Y155" s="335">
        <v>1</v>
      </c>
    </row>
    <row r="156" spans="1:25" ht="153" customHeight="1" thickBot="1" x14ac:dyDescent="0.35">
      <c r="A156" s="336">
        <v>2</v>
      </c>
      <c r="B156" s="20" t="s">
        <v>294</v>
      </c>
      <c r="C156" s="20" t="s">
        <v>295</v>
      </c>
      <c r="D156" s="20" t="s">
        <v>296</v>
      </c>
      <c r="E156" s="42" t="s">
        <v>358</v>
      </c>
      <c r="F156" s="20" t="s">
        <v>359</v>
      </c>
      <c r="G156" s="21" t="s">
        <v>360</v>
      </c>
      <c r="H156" s="26">
        <v>1</v>
      </c>
      <c r="I156" s="6">
        <f>+(P156/0.25+S156/0.5+V156/0.75+Y156/1)/4*H156</f>
        <v>1</v>
      </c>
      <c r="J156" s="251">
        <f>I156/H156</f>
        <v>1</v>
      </c>
      <c r="K156" s="42" t="s">
        <v>361</v>
      </c>
      <c r="L156" s="142" t="s">
        <v>503</v>
      </c>
      <c r="M156" s="340" t="s">
        <v>362</v>
      </c>
      <c r="N156" s="337"/>
      <c r="O156" s="338"/>
      <c r="P156" s="341">
        <v>0.25</v>
      </c>
      <c r="Q156" s="337"/>
      <c r="R156" s="338"/>
      <c r="S156" s="341">
        <v>0.5</v>
      </c>
      <c r="T156" s="337"/>
      <c r="U156" s="338"/>
      <c r="V156" s="341">
        <v>0.75</v>
      </c>
      <c r="W156" s="342"/>
      <c r="X156" s="343"/>
      <c r="Y156" s="344">
        <v>1</v>
      </c>
    </row>
    <row r="157" spans="1:25" ht="153" customHeight="1" thickBot="1" x14ac:dyDescent="0.35">
      <c r="A157" s="336">
        <v>3</v>
      </c>
      <c r="B157" s="20" t="s">
        <v>294</v>
      </c>
      <c r="C157" s="20" t="s">
        <v>295</v>
      </c>
      <c r="D157" s="20" t="s">
        <v>296</v>
      </c>
      <c r="E157" s="42" t="s">
        <v>363</v>
      </c>
      <c r="F157" s="20" t="s">
        <v>359</v>
      </c>
      <c r="G157" s="21" t="s">
        <v>360</v>
      </c>
      <c r="H157" s="26">
        <v>1</v>
      </c>
      <c r="I157" s="6">
        <f>+(P157/0.25+S157/0.5+V157/0.75+Y157/1)/4*H157</f>
        <v>1</v>
      </c>
      <c r="J157" s="251">
        <f>I157/H157</f>
        <v>1</v>
      </c>
      <c r="K157" s="42" t="s">
        <v>361</v>
      </c>
      <c r="L157" s="142" t="s">
        <v>503</v>
      </c>
      <c r="M157" s="345" t="s">
        <v>364</v>
      </c>
      <c r="N157" s="337"/>
      <c r="O157" s="338"/>
      <c r="P157" s="341">
        <v>0.25</v>
      </c>
      <c r="Q157" s="337"/>
      <c r="R157" s="338"/>
      <c r="S157" s="341">
        <v>0.5</v>
      </c>
      <c r="T157" s="337"/>
      <c r="U157" s="338"/>
      <c r="V157" s="341">
        <v>0.75</v>
      </c>
      <c r="W157" s="342"/>
      <c r="X157" s="343"/>
      <c r="Y157" s="344">
        <v>1</v>
      </c>
    </row>
    <row r="158" spans="1:25" ht="153" customHeight="1" thickBot="1" x14ac:dyDescent="0.35">
      <c r="A158" s="287">
        <v>4</v>
      </c>
      <c r="B158" s="20" t="s">
        <v>20</v>
      </c>
      <c r="C158" s="287" t="s">
        <v>21</v>
      </c>
      <c r="D158" s="20" t="s">
        <v>22</v>
      </c>
      <c r="E158" s="346" t="s">
        <v>365</v>
      </c>
      <c r="F158" s="712" t="s">
        <v>366</v>
      </c>
      <c r="G158" s="347" t="s">
        <v>367</v>
      </c>
      <c r="H158" s="348">
        <v>1</v>
      </c>
      <c r="I158" s="348">
        <f>+S158</f>
        <v>1</v>
      </c>
      <c r="J158" s="251">
        <f t="shared" ref="J158" si="15">I158/H158</f>
        <v>1</v>
      </c>
      <c r="K158" s="340" t="s">
        <v>368</v>
      </c>
      <c r="L158" s="142">
        <v>0</v>
      </c>
      <c r="M158" s="345" t="s">
        <v>369</v>
      </c>
      <c r="N158" s="327"/>
      <c r="O158" s="328"/>
      <c r="P158" s="329"/>
      <c r="Q158" s="327"/>
      <c r="R158" s="328"/>
      <c r="S158" s="330">
        <v>1</v>
      </c>
      <c r="T158" s="349"/>
      <c r="U158" s="328"/>
      <c r="V158" s="329"/>
      <c r="W158" s="327"/>
      <c r="X158" s="328"/>
      <c r="Y158" s="350"/>
    </row>
    <row r="159" spans="1:25" ht="153" customHeight="1" thickBot="1" x14ac:dyDescent="0.35">
      <c r="A159" s="287">
        <v>4</v>
      </c>
      <c r="B159" s="20" t="s">
        <v>20</v>
      </c>
      <c r="C159" s="287" t="s">
        <v>21</v>
      </c>
      <c r="D159" s="20" t="s">
        <v>22</v>
      </c>
      <c r="E159" s="346" t="s">
        <v>370</v>
      </c>
      <c r="F159" s="713"/>
      <c r="G159" s="347" t="s">
        <v>371</v>
      </c>
      <c r="H159" s="348">
        <v>1</v>
      </c>
      <c r="I159" s="348">
        <f>+T159</f>
        <v>1</v>
      </c>
      <c r="J159" s="251">
        <f t="shared" si="14"/>
        <v>1</v>
      </c>
      <c r="K159" s="340" t="s">
        <v>368</v>
      </c>
      <c r="L159" s="142">
        <v>0</v>
      </c>
      <c r="M159" s="345" t="s">
        <v>369</v>
      </c>
      <c r="N159" s="351"/>
      <c r="O159" s="352"/>
      <c r="P159" s="353"/>
      <c r="Q159" s="351"/>
      <c r="R159" s="352"/>
      <c r="S159" s="354"/>
      <c r="T159" s="355">
        <v>1</v>
      </c>
      <c r="U159" s="356"/>
      <c r="V159" s="353"/>
      <c r="W159" s="351"/>
      <c r="X159" s="352"/>
      <c r="Y159" s="357"/>
    </row>
    <row r="160" spans="1:25" ht="153" customHeight="1" thickBot="1" x14ac:dyDescent="0.3">
      <c r="A160" s="577" t="s">
        <v>545</v>
      </c>
      <c r="B160" s="578"/>
      <c r="C160" s="578"/>
      <c r="D160" s="578"/>
      <c r="E160" s="578"/>
      <c r="F160" s="578"/>
      <c r="G160" s="578"/>
      <c r="H160" s="578"/>
      <c r="I160" s="578"/>
      <c r="J160" s="578"/>
      <c r="K160" s="578"/>
      <c r="L160" s="578"/>
      <c r="M160" s="578"/>
      <c r="N160" s="578"/>
      <c r="O160" s="578"/>
      <c r="P160" s="578"/>
      <c r="Q160" s="578"/>
      <c r="R160" s="578"/>
      <c r="S160" s="578"/>
      <c r="T160" s="578"/>
      <c r="U160" s="578"/>
      <c r="V160" s="578"/>
      <c r="W160" s="578"/>
      <c r="X160" s="578"/>
      <c r="Y160" s="579"/>
    </row>
    <row r="161" spans="1:25" ht="153" customHeight="1" x14ac:dyDescent="0.25">
      <c r="A161" s="580" t="s">
        <v>0</v>
      </c>
      <c r="B161" s="580" t="s">
        <v>1</v>
      </c>
      <c r="C161" s="580" t="s">
        <v>2</v>
      </c>
      <c r="D161" s="580" t="s">
        <v>3</v>
      </c>
      <c r="E161" s="580" t="s">
        <v>4</v>
      </c>
      <c r="F161" s="583" t="s">
        <v>5</v>
      </c>
      <c r="G161" s="583" t="s">
        <v>6</v>
      </c>
      <c r="H161" s="580" t="s">
        <v>7</v>
      </c>
      <c r="I161" s="580" t="s">
        <v>8</v>
      </c>
      <c r="J161" s="583" t="s">
        <v>9</v>
      </c>
      <c r="K161" s="583" t="s">
        <v>10</v>
      </c>
      <c r="L161" s="580" t="s">
        <v>11</v>
      </c>
      <c r="M161" s="583" t="s">
        <v>12</v>
      </c>
      <c r="N161" s="571" t="s">
        <v>13</v>
      </c>
      <c r="O161" s="572"/>
      <c r="P161" s="573"/>
      <c r="Q161" s="571" t="s">
        <v>14</v>
      </c>
      <c r="R161" s="572"/>
      <c r="S161" s="573"/>
      <c r="T161" s="571" t="s">
        <v>15</v>
      </c>
      <c r="U161" s="572"/>
      <c r="V161" s="573"/>
      <c r="W161" s="571" t="s">
        <v>16</v>
      </c>
      <c r="X161" s="572"/>
      <c r="Y161" s="573"/>
    </row>
    <row r="162" spans="1:25" ht="153" customHeight="1" thickBot="1" x14ac:dyDescent="0.3">
      <c r="A162" s="581"/>
      <c r="B162" s="581"/>
      <c r="C162" s="581"/>
      <c r="D162" s="581"/>
      <c r="E162" s="581"/>
      <c r="F162" s="584"/>
      <c r="G162" s="584"/>
      <c r="H162" s="581"/>
      <c r="I162" s="586"/>
      <c r="J162" s="584"/>
      <c r="K162" s="584"/>
      <c r="L162" s="581"/>
      <c r="M162" s="584"/>
      <c r="N162" s="574"/>
      <c r="O162" s="575"/>
      <c r="P162" s="576"/>
      <c r="Q162" s="574"/>
      <c r="R162" s="575"/>
      <c r="S162" s="576"/>
      <c r="T162" s="574"/>
      <c r="U162" s="575"/>
      <c r="V162" s="576"/>
      <c r="W162" s="574"/>
      <c r="X162" s="575"/>
      <c r="Y162" s="576"/>
    </row>
    <row r="163" spans="1:25" ht="153" customHeight="1" thickBot="1" x14ac:dyDescent="0.3">
      <c r="A163" s="581"/>
      <c r="B163" s="581"/>
      <c r="C163" s="581"/>
      <c r="D163" s="581"/>
      <c r="E163" s="581"/>
      <c r="F163" s="584"/>
      <c r="G163" s="584"/>
      <c r="H163" s="581"/>
      <c r="I163" s="1" t="s">
        <v>17</v>
      </c>
      <c r="J163" s="584"/>
      <c r="K163" s="584"/>
      <c r="L163" s="581"/>
      <c r="M163" s="584"/>
      <c r="N163" s="2">
        <v>1</v>
      </c>
      <c r="O163" s="3">
        <v>2</v>
      </c>
      <c r="P163" s="4">
        <v>3</v>
      </c>
      <c r="Q163" s="2">
        <v>1</v>
      </c>
      <c r="R163" s="3">
        <v>2</v>
      </c>
      <c r="S163" s="4">
        <v>3</v>
      </c>
      <c r="T163" s="2">
        <v>1</v>
      </c>
      <c r="U163" s="3">
        <v>2</v>
      </c>
      <c r="V163" s="4">
        <v>3</v>
      </c>
      <c r="W163" s="2">
        <v>1</v>
      </c>
      <c r="X163" s="3">
        <v>2</v>
      </c>
      <c r="Y163" s="4">
        <v>3</v>
      </c>
    </row>
    <row r="164" spans="1:25" ht="153" customHeight="1" thickBot="1" x14ac:dyDescent="0.3">
      <c r="A164" s="175">
        <v>1</v>
      </c>
      <c r="B164" s="233" t="s">
        <v>133</v>
      </c>
      <c r="C164" s="20" t="s">
        <v>32</v>
      </c>
      <c r="D164" s="20" t="s">
        <v>134</v>
      </c>
      <c r="E164" s="20" t="s">
        <v>513</v>
      </c>
      <c r="F164" s="20" t="s">
        <v>346</v>
      </c>
      <c r="G164" s="5" t="s">
        <v>514</v>
      </c>
      <c r="H164" s="421">
        <v>140</v>
      </c>
      <c r="I164" s="422">
        <f>SUM(N164:Y164)</f>
        <v>140</v>
      </c>
      <c r="J164" s="423">
        <f>+I164/H164</f>
        <v>1</v>
      </c>
      <c r="K164" s="6" t="s">
        <v>348</v>
      </c>
      <c r="L164" s="424" t="s">
        <v>515</v>
      </c>
      <c r="M164" s="20" t="s">
        <v>349</v>
      </c>
      <c r="N164" s="425">
        <v>15.448275862068964</v>
      </c>
      <c r="O164" s="425">
        <v>9.6551724137931032</v>
      </c>
      <c r="P164" s="426">
        <v>18.344827586206897</v>
      </c>
      <c r="Q164" s="425">
        <v>11.586206896551724</v>
      </c>
      <c r="R164" s="425">
        <v>12.551724137931034</v>
      </c>
      <c r="S164" s="426">
        <v>9.6551724137931032</v>
      </c>
      <c r="T164" s="425">
        <v>8.6896551724137936</v>
      </c>
      <c r="U164" s="425">
        <v>10.620689655172413</v>
      </c>
      <c r="V164" s="426">
        <v>6.7586206896551726</v>
      </c>
      <c r="W164" s="425">
        <v>16.413793103448274</v>
      </c>
      <c r="X164" s="425">
        <v>6.7586206896551726</v>
      </c>
      <c r="Y164" s="427">
        <v>13.517241379310345</v>
      </c>
    </row>
    <row r="165" spans="1:25" ht="153" customHeight="1" thickBot="1" x14ac:dyDescent="0.3">
      <c r="A165" s="175">
        <v>2</v>
      </c>
      <c r="B165" s="233" t="s">
        <v>20</v>
      </c>
      <c r="C165" s="20" t="s">
        <v>21</v>
      </c>
      <c r="D165" s="20" t="s">
        <v>516</v>
      </c>
      <c r="E165" s="20" t="s">
        <v>517</v>
      </c>
      <c r="F165" s="20" t="s">
        <v>518</v>
      </c>
      <c r="G165" s="91" t="s">
        <v>519</v>
      </c>
      <c r="H165" s="421">
        <v>1</v>
      </c>
      <c r="I165" s="422">
        <f>+S165</f>
        <v>1</v>
      </c>
      <c r="J165" s="423">
        <f>+I165/H165</f>
        <v>1</v>
      </c>
      <c r="K165" s="20" t="s">
        <v>520</v>
      </c>
      <c r="L165" s="424" t="s">
        <v>521</v>
      </c>
      <c r="M165" s="20" t="s">
        <v>522</v>
      </c>
      <c r="N165" s="46"/>
      <c r="O165" s="46"/>
      <c r="P165" s="428"/>
      <c r="Q165" s="46"/>
      <c r="R165" s="46"/>
      <c r="S165" s="429">
        <v>1</v>
      </c>
      <c r="T165" s="46"/>
      <c r="U165" s="46"/>
      <c r="V165" s="428"/>
      <c r="W165" s="46"/>
      <c r="X165" s="46"/>
      <c r="Y165" s="430"/>
    </row>
    <row r="166" spans="1:25" ht="153" customHeight="1" thickBot="1" x14ac:dyDescent="0.3">
      <c r="A166" s="175">
        <v>3</v>
      </c>
      <c r="B166" s="233" t="s">
        <v>133</v>
      </c>
      <c r="C166" s="20" t="s">
        <v>295</v>
      </c>
      <c r="D166" s="20" t="s">
        <v>134</v>
      </c>
      <c r="E166" s="20" t="s">
        <v>523</v>
      </c>
      <c r="F166" s="5" t="s">
        <v>524</v>
      </c>
      <c r="G166" s="5" t="s">
        <v>525</v>
      </c>
      <c r="H166" s="431">
        <v>15</v>
      </c>
      <c r="I166" s="422">
        <f>+P166+S166+V166+Y166</f>
        <v>15</v>
      </c>
      <c r="J166" s="423">
        <f>+I166/H166</f>
        <v>1</v>
      </c>
      <c r="K166" s="20" t="s">
        <v>526</v>
      </c>
      <c r="L166" s="424" t="s">
        <v>521</v>
      </c>
      <c r="M166" s="287" t="s">
        <v>527</v>
      </c>
      <c r="N166" s="46"/>
      <c r="O166" s="46"/>
      <c r="P166" s="429">
        <v>3</v>
      </c>
      <c r="Q166" s="46"/>
      <c r="R166" s="46"/>
      <c r="S166" s="429">
        <v>3</v>
      </c>
      <c r="T166" s="46"/>
      <c r="U166" s="46"/>
      <c r="V166" s="429">
        <v>5</v>
      </c>
      <c r="W166" s="46"/>
      <c r="X166" s="46"/>
      <c r="Y166" s="388">
        <v>4</v>
      </c>
    </row>
    <row r="167" spans="1:25" ht="153" customHeight="1" thickBot="1" x14ac:dyDescent="0.35">
      <c r="A167" s="175">
        <v>4</v>
      </c>
      <c r="B167" s="233" t="s">
        <v>20</v>
      </c>
      <c r="C167" s="20" t="s">
        <v>21</v>
      </c>
      <c r="D167" s="20" t="s">
        <v>22</v>
      </c>
      <c r="E167" s="20" t="s">
        <v>528</v>
      </c>
      <c r="F167" s="35" t="s">
        <v>529</v>
      </c>
      <c r="G167" s="91" t="s">
        <v>530</v>
      </c>
      <c r="H167" s="421">
        <v>1</v>
      </c>
      <c r="I167" s="422">
        <f>+P167</f>
        <v>1</v>
      </c>
      <c r="J167" s="423">
        <f>+I167/H167</f>
        <v>1</v>
      </c>
      <c r="K167" s="91" t="s">
        <v>531</v>
      </c>
      <c r="L167" s="424" t="s">
        <v>521</v>
      </c>
      <c r="M167" s="20" t="s">
        <v>532</v>
      </c>
      <c r="N167" s="46"/>
      <c r="O167" s="46"/>
      <c r="P167" s="429">
        <v>1</v>
      </c>
      <c r="Q167" s="46"/>
      <c r="R167" s="46"/>
      <c r="S167" s="432"/>
      <c r="T167" s="46"/>
      <c r="U167" s="46"/>
      <c r="V167" s="428"/>
      <c r="W167" s="46"/>
      <c r="X167" s="46"/>
      <c r="Y167" s="430"/>
    </row>
    <row r="168" spans="1:25" ht="153" customHeight="1" thickBot="1" x14ac:dyDescent="0.3">
      <c r="A168" s="175">
        <v>5</v>
      </c>
      <c r="B168" s="233" t="s">
        <v>133</v>
      </c>
      <c r="C168" s="20" t="s">
        <v>295</v>
      </c>
      <c r="D168" s="20" t="s">
        <v>296</v>
      </c>
      <c r="E168" s="20" t="s">
        <v>315</v>
      </c>
      <c r="F168" s="35" t="s">
        <v>533</v>
      </c>
      <c r="G168" s="91" t="s">
        <v>534</v>
      </c>
      <c r="H168" s="421">
        <v>1</v>
      </c>
      <c r="I168" s="423"/>
      <c r="J168" s="423"/>
      <c r="K168" s="91" t="s">
        <v>535</v>
      </c>
      <c r="L168" s="424" t="s">
        <v>536</v>
      </c>
      <c r="M168" s="20" t="s">
        <v>537</v>
      </c>
      <c r="N168" s="433"/>
      <c r="O168" s="433"/>
      <c r="P168" s="434">
        <v>0.25</v>
      </c>
      <c r="Q168" s="433"/>
      <c r="R168" s="433"/>
      <c r="S168" s="434">
        <v>0.5</v>
      </c>
      <c r="T168" s="433"/>
      <c r="U168" s="433"/>
      <c r="V168" s="434">
        <v>0.75</v>
      </c>
      <c r="W168" s="433"/>
      <c r="X168" s="433"/>
      <c r="Y168" s="435">
        <v>1</v>
      </c>
    </row>
    <row r="169" spans="1:25" ht="153" customHeight="1" thickBot="1" x14ac:dyDescent="0.3">
      <c r="A169" s="175">
        <v>6</v>
      </c>
      <c r="B169" s="233" t="s">
        <v>133</v>
      </c>
      <c r="C169" s="20" t="s">
        <v>295</v>
      </c>
      <c r="D169" s="20" t="s">
        <v>296</v>
      </c>
      <c r="E169" s="436" t="s">
        <v>538</v>
      </c>
      <c r="F169" s="35" t="s">
        <v>539</v>
      </c>
      <c r="G169" s="91" t="s">
        <v>540</v>
      </c>
      <c r="H169" s="421">
        <v>3</v>
      </c>
      <c r="I169" s="423"/>
      <c r="J169" s="423"/>
      <c r="K169" s="91" t="s">
        <v>541</v>
      </c>
      <c r="L169" s="424" t="s">
        <v>542</v>
      </c>
      <c r="M169" s="91" t="s">
        <v>543</v>
      </c>
      <c r="N169" s="433"/>
      <c r="O169" s="433"/>
      <c r="P169" s="434">
        <v>0.25</v>
      </c>
      <c r="Q169" s="433"/>
      <c r="R169" s="433"/>
      <c r="S169" s="434">
        <v>0.5</v>
      </c>
      <c r="T169" s="433"/>
      <c r="U169" s="433"/>
      <c r="V169" s="434">
        <v>0.75</v>
      </c>
      <c r="W169" s="433"/>
      <c r="X169" s="433"/>
      <c r="Y169" s="435">
        <v>1</v>
      </c>
    </row>
    <row r="170" spans="1:25" ht="153" customHeight="1" thickBot="1" x14ac:dyDescent="0.3">
      <c r="A170" s="175">
        <v>7</v>
      </c>
      <c r="B170" s="233" t="s">
        <v>20</v>
      </c>
      <c r="C170" s="20" t="s">
        <v>21</v>
      </c>
      <c r="D170" s="20" t="s">
        <v>22</v>
      </c>
      <c r="E170" s="5" t="s">
        <v>69</v>
      </c>
      <c r="F170" s="40" t="s">
        <v>178</v>
      </c>
      <c r="G170" s="6" t="s">
        <v>71</v>
      </c>
      <c r="H170" s="421">
        <v>2</v>
      </c>
      <c r="I170" s="423"/>
      <c r="J170" s="423"/>
      <c r="K170" s="48" t="s">
        <v>72</v>
      </c>
      <c r="L170" s="424" t="s">
        <v>544</v>
      </c>
      <c r="M170" s="21" t="s">
        <v>73</v>
      </c>
      <c r="N170" s="46"/>
      <c r="O170" s="46"/>
      <c r="P170" s="428"/>
      <c r="Q170" s="46"/>
      <c r="R170" s="46"/>
      <c r="S170" s="429">
        <v>1</v>
      </c>
      <c r="T170" s="46"/>
      <c r="U170" s="46"/>
      <c r="V170" s="429">
        <v>1</v>
      </c>
      <c r="W170" s="46"/>
      <c r="X170" s="46"/>
      <c r="Y170" s="430"/>
    </row>
    <row r="171" spans="1:25" ht="153" customHeight="1" thickBot="1" x14ac:dyDescent="0.3">
      <c r="A171" s="577" t="s">
        <v>494</v>
      </c>
      <c r="B171" s="578"/>
      <c r="C171" s="578"/>
      <c r="D171" s="578"/>
      <c r="E171" s="578"/>
      <c r="F171" s="578"/>
      <c r="G171" s="578"/>
      <c r="H171" s="578"/>
      <c r="I171" s="578"/>
      <c r="J171" s="578"/>
      <c r="K171" s="578"/>
      <c r="L171" s="578"/>
      <c r="M171" s="578"/>
      <c r="N171" s="578"/>
      <c r="O171" s="578"/>
      <c r="P171" s="578"/>
      <c r="Q171" s="578"/>
      <c r="R171" s="578"/>
      <c r="S171" s="578"/>
      <c r="T171" s="578"/>
      <c r="U171" s="578"/>
      <c r="V171" s="578"/>
      <c r="W171" s="578"/>
      <c r="X171" s="578"/>
      <c r="Y171" s="579"/>
    </row>
    <row r="172" spans="1:25" ht="153" customHeight="1" x14ac:dyDescent="0.25">
      <c r="A172" s="580" t="s">
        <v>0</v>
      </c>
      <c r="B172" s="580" t="s">
        <v>1</v>
      </c>
      <c r="C172" s="580" t="s">
        <v>2</v>
      </c>
      <c r="D172" s="580" t="s">
        <v>3</v>
      </c>
      <c r="E172" s="580" t="s">
        <v>4</v>
      </c>
      <c r="F172" s="583" t="s">
        <v>5</v>
      </c>
      <c r="G172" s="583" t="s">
        <v>6</v>
      </c>
      <c r="H172" s="580" t="s">
        <v>7</v>
      </c>
      <c r="I172" s="580" t="s">
        <v>8</v>
      </c>
      <c r="J172" s="583" t="s">
        <v>9</v>
      </c>
      <c r="K172" s="583" t="s">
        <v>10</v>
      </c>
      <c r="L172" s="580" t="s">
        <v>11</v>
      </c>
      <c r="M172" s="583" t="s">
        <v>12</v>
      </c>
      <c r="N172" s="571" t="s">
        <v>13</v>
      </c>
      <c r="O172" s="572"/>
      <c r="P172" s="573"/>
      <c r="Q172" s="571" t="s">
        <v>14</v>
      </c>
      <c r="R172" s="572"/>
      <c r="S172" s="573"/>
      <c r="T172" s="571" t="s">
        <v>15</v>
      </c>
      <c r="U172" s="572"/>
      <c r="V172" s="573"/>
      <c r="W172" s="571" t="s">
        <v>16</v>
      </c>
      <c r="X172" s="572"/>
      <c r="Y172" s="573"/>
    </row>
    <row r="173" spans="1:25" ht="153" customHeight="1" thickBot="1" x14ac:dyDescent="0.3">
      <c r="A173" s="581"/>
      <c r="B173" s="581"/>
      <c r="C173" s="581"/>
      <c r="D173" s="581"/>
      <c r="E173" s="581"/>
      <c r="F173" s="584"/>
      <c r="G173" s="584"/>
      <c r="H173" s="581"/>
      <c r="I173" s="586"/>
      <c r="J173" s="584"/>
      <c r="K173" s="584"/>
      <c r="L173" s="581"/>
      <c r="M173" s="584"/>
      <c r="N173" s="574"/>
      <c r="O173" s="575"/>
      <c r="P173" s="576"/>
      <c r="Q173" s="574"/>
      <c r="R173" s="575"/>
      <c r="S173" s="576"/>
      <c r="T173" s="574"/>
      <c r="U173" s="575"/>
      <c r="V173" s="576"/>
      <c r="W173" s="574"/>
      <c r="X173" s="575"/>
      <c r="Y173" s="576"/>
    </row>
    <row r="174" spans="1:25" ht="153" customHeight="1" thickBot="1" x14ac:dyDescent="0.3">
      <c r="A174" s="582"/>
      <c r="B174" s="582"/>
      <c r="C174" s="582"/>
      <c r="D174" s="582"/>
      <c r="E174" s="724"/>
      <c r="F174" s="725"/>
      <c r="G174" s="725"/>
      <c r="H174" s="724"/>
      <c r="I174" s="1" t="s">
        <v>17</v>
      </c>
      <c r="J174" s="725"/>
      <c r="K174" s="725"/>
      <c r="L174" s="724"/>
      <c r="M174" s="725"/>
      <c r="N174" s="2">
        <v>1</v>
      </c>
      <c r="O174" s="3">
        <v>2</v>
      </c>
      <c r="P174" s="4">
        <v>3</v>
      </c>
      <c r="Q174" s="2">
        <v>1</v>
      </c>
      <c r="R174" s="3">
        <v>2</v>
      </c>
      <c r="S174" s="4">
        <v>3</v>
      </c>
      <c r="T174" s="2">
        <v>1</v>
      </c>
      <c r="U174" s="3">
        <v>2</v>
      </c>
      <c r="V174" s="4">
        <v>3</v>
      </c>
      <c r="W174" s="2">
        <v>1</v>
      </c>
      <c r="X174" s="3">
        <v>2</v>
      </c>
      <c r="Y174" s="4">
        <v>3</v>
      </c>
    </row>
    <row r="175" spans="1:25" ht="153" customHeight="1" thickBot="1" x14ac:dyDescent="0.3">
      <c r="A175" s="19">
        <v>1</v>
      </c>
      <c r="B175" s="20" t="s">
        <v>133</v>
      </c>
      <c r="C175" s="20" t="s">
        <v>32</v>
      </c>
      <c r="D175" s="20" t="s">
        <v>134</v>
      </c>
      <c r="E175" s="68" t="s">
        <v>135</v>
      </c>
      <c r="F175" s="69" t="s">
        <v>136</v>
      </c>
      <c r="G175" s="68" t="s">
        <v>506</v>
      </c>
      <c r="H175" s="70">
        <v>10</v>
      </c>
      <c r="I175" s="70">
        <f>P175+S175+V175+Y175</f>
        <v>10</v>
      </c>
      <c r="J175" s="71">
        <f>I175/H175</f>
        <v>1</v>
      </c>
      <c r="K175" s="68" t="s">
        <v>137</v>
      </c>
      <c r="L175" s="72">
        <v>0</v>
      </c>
      <c r="M175" s="73" t="s">
        <v>138</v>
      </c>
      <c r="N175" s="12"/>
      <c r="O175" s="13"/>
      <c r="P175" s="15">
        <v>2</v>
      </c>
      <c r="Q175" s="12"/>
      <c r="R175" s="13"/>
      <c r="S175" s="15">
        <v>3</v>
      </c>
      <c r="T175" s="12"/>
      <c r="U175" s="13"/>
      <c r="V175" s="15">
        <v>3</v>
      </c>
      <c r="W175" s="12"/>
      <c r="X175" s="13"/>
      <c r="Y175" s="15">
        <v>2</v>
      </c>
    </row>
    <row r="176" spans="1:25" ht="153" customHeight="1" thickBot="1" x14ac:dyDescent="0.3">
      <c r="A176" s="19">
        <f>1+A175</f>
        <v>2</v>
      </c>
      <c r="B176" s="20" t="s">
        <v>20</v>
      </c>
      <c r="C176" s="20" t="s">
        <v>21</v>
      </c>
      <c r="D176" s="20" t="s">
        <v>22</v>
      </c>
      <c r="E176" s="74" t="s">
        <v>139</v>
      </c>
      <c r="F176" s="75" t="s">
        <v>140</v>
      </c>
      <c r="G176" s="76" t="s">
        <v>141</v>
      </c>
      <c r="H176" s="70">
        <v>2</v>
      </c>
      <c r="I176" s="70">
        <f>V176+P176</f>
        <v>2</v>
      </c>
      <c r="J176" s="71">
        <f>I176/H176</f>
        <v>1</v>
      </c>
      <c r="K176" s="74" t="s">
        <v>142</v>
      </c>
      <c r="L176" s="72">
        <v>0</v>
      </c>
      <c r="M176" s="77" t="s">
        <v>143</v>
      </c>
      <c r="N176" s="12"/>
      <c r="O176" s="13"/>
      <c r="P176" s="61">
        <v>1</v>
      </c>
      <c r="Q176" s="12"/>
      <c r="R176" s="13"/>
      <c r="S176" s="78"/>
      <c r="T176" s="12"/>
      <c r="U176" s="13"/>
      <c r="V176" s="61">
        <v>1</v>
      </c>
      <c r="W176" s="12"/>
      <c r="X176" s="13"/>
      <c r="Y176" s="78"/>
    </row>
    <row r="177" spans="1:25" ht="153" customHeight="1" thickBot="1" x14ac:dyDescent="0.3">
      <c r="A177" s="19">
        <f t="shared" ref="A177:A180" si="16">1+A176</f>
        <v>3</v>
      </c>
      <c r="B177" s="20" t="s">
        <v>20</v>
      </c>
      <c r="C177" s="20" t="s">
        <v>21</v>
      </c>
      <c r="D177" s="20" t="s">
        <v>22</v>
      </c>
      <c r="E177" s="68" t="s">
        <v>144</v>
      </c>
      <c r="F177" s="76" t="s">
        <v>145</v>
      </c>
      <c r="G177" s="69" t="s">
        <v>146</v>
      </c>
      <c r="H177" s="70">
        <v>2</v>
      </c>
      <c r="I177" s="70">
        <f>+R177+W177</f>
        <v>2</v>
      </c>
      <c r="J177" s="71">
        <f t="shared" ref="J177:J181" si="17">I177/H177</f>
        <v>1</v>
      </c>
      <c r="K177" s="68" t="s">
        <v>147</v>
      </c>
      <c r="L177" s="72">
        <v>0</v>
      </c>
      <c r="M177" s="77" t="s">
        <v>143</v>
      </c>
      <c r="N177" s="12"/>
      <c r="O177" s="13"/>
      <c r="P177" s="14"/>
      <c r="Q177" s="12"/>
      <c r="R177" s="10">
        <v>1</v>
      </c>
      <c r="S177" s="14"/>
      <c r="T177" s="12"/>
      <c r="U177" s="13"/>
      <c r="V177" s="14"/>
      <c r="W177" s="18">
        <v>1</v>
      </c>
      <c r="X177" s="13"/>
      <c r="Y177" s="14"/>
    </row>
    <row r="178" spans="1:25" ht="153" customHeight="1" thickBot="1" x14ac:dyDescent="0.3">
      <c r="A178" s="19">
        <f t="shared" si="16"/>
        <v>4</v>
      </c>
      <c r="B178" s="20" t="s">
        <v>20</v>
      </c>
      <c r="C178" s="20" t="s">
        <v>21</v>
      </c>
      <c r="D178" s="20" t="s">
        <v>22</v>
      </c>
      <c r="E178" s="68" t="s">
        <v>148</v>
      </c>
      <c r="F178" s="69" t="s">
        <v>149</v>
      </c>
      <c r="G178" s="68" t="s">
        <v>150</v>
      </c>
      <c r="H178" s="70">
        <v>2</v>
      </c>
      <c r="I178" s="70">
        <f>+Q178+V178</f>
        <v>2</v>
      </c>
      <c r="J178" s="71">
        <f t="shared" si="17"/>
        <v>1</v>
      </c>
      <c r="K178" s="68" t="s">
        <v>151</v>
      </c>
      <c r="L178" s="72">
        <v>0</v>
      </c>
      <c r="M178" s="77" t="s">
        <v>143</v>
      </c>
      <c r="N178" s="12"/>
      <c r="O178" s="13"/>
      <c r="P178" s="14"/>
      <c r="Q178" s="18">
        <v>1</v>
      </c>
      <c r="R178" s="13"/>
      <c r="S178" s="14"/>
      <c r="T178" s="12"/>
      <c r="U178" s="13"/>
      <c r="V178" s="15">
        <v>1</v>
      </c>
      <c r="W178" s="12"/>
      <c r="X178" s="13"/>
      <c r="Y178" s="14"/>
    </row>
    <row r="179" spans="1:25" ht="153" customHeight="1" thickBot="1" x14ac:dyDescent="0.3">
      <c r="A179" s="44">
        <f t="shared" si="16"/>
        <v>5</v>
      </c>
      <c r="B179" s="41" t="s">
        <v>20</v>
      </c>
      <c r="C179" s="41" t="s">
        <v>21</v>
      </c>
      <c r="D179" s="41" t="s">
        <v>22</v>
      </c>
      <c r="E179" s="74" t="s">
        <v>152</v>
      </c>
      <c r="F179" s="79" t="s">
        <v>153</v>
      </c>
      <c r="G179" s="75" t="s">
        <v>154</v>
      </c>
      <c r="H179" s="70">
        <v>2</v>
      </c>
      <c r="I179" s="70">
        <f>+P179+S179</f>
        <v>2</v>
      </c>
      <c r="J179" s="71">
        <f t="shared" si="17"/>
        <v>1</v>
      </c>
      <c r="K179" s="74" t="s">
        <v>155</v>
      </c>
      <c r="L179" s="80">
        <v>0</v>
      </c>
      <c r="M179" s="81" t="s">
        <v>143</v>
      </c>
      <c r="N179" s="82"/>
      <c r="O179" s="83"/>
      <c r="P179" s="84">
        <v>1</v>
      </c>
      <c r="Q179" s="82"/>
      <c r="R179" s="83"/>
      <c r="S179" s="84">
        <v>1</v>
      </c>
      <c r="T179" s="82"/>
      <c r="U179" s="83"/>
      <c r="V179" s="85"/>
      <c r="W179" s="82"/>
      <c r="X179" s="83"/>
      <c r="Y179" s="85"/>
    </row>
    <row r="180" spans="1:25" ht="153" customHeight="1" thickBot="1" x14ac:dyDescent="0.3">
      <c r="A180" s="44">
        <f t="shared" si="16"/>
        <v>6</v>
      </c>
      <c r="B180" s="41" t="s">
        <v>20</v>
      </c>
      <c r="C180" s="41" t="s">
        <v>21</v>
      </c>
      <c r="D180" s="41" t="s">
        <v>22</v>
      </c>
      <c r="E180" s="86" t="s">
        <v>156</v>
      </c>
      <c r="F180" s="41" t="s">
        <v>157</v>
      </c>
      <c r="G180" s="41" t="s">
        <v>158</v>
      </c>
      <c r="H180" s="70">
        <v>2</v>
      </c>
      <c r="I180" s="70">
        <f>+Q180+X180</f>
        <v>2</v>
      </c>
      <c r="J180" s="71">
        <f t="shared" si="17"/>
        <v>1</v>
      </c>
      <c r="K180" s="41" t="s">
        <v>159</v>
      </c>
      <c r="L180" s="87">
        <v>0</v>
      </c>
      <c r="M180" s="81" t="s">
        <v>143</v>
      </c>
      <c r="N180" s="82"/>
      <c r="O180" s="83"/>
      <c r="P180" s="85"/>
      <c r="Q180" s="88">
        <v>1</v>
      </c>
      <c r="R180" s="83"/>
      <c r="S180" s="85"/>
      <c r="T180" s="82"/>
      <c r="U180" s="83"/>
      <c r="V180" s="85"/>
      <c r="W180" s="82"/>
      <c r="X180" s="89">
        <v>1</v>
      </c>
      <c r="Y180" s="85"/>
    </row>
    <row r="181" spans="1:25" ht="153" customHeight="1" thickBot="1" x14ac:dyDescent="0.35">
      <c r="A181" s="90">
        <v>7</v>
      </c>
      <c r="B181" s="20" t="s">
        <v>20</v>
      </c>
      <c r="C181" s="20" t="s">
        <v>21</v>
      </c>
      <c r="D181" s="20" t="s">
        <v>22</v>
      </c>
      <c r="E181" s="91" t="s">
        <v>160</v>
      </c>
      <c r="F181" s="92" t="s">
        <v>161</v>
      </c>
      <c r="G181" s="54" t="s">
        <v>162</v>
      </c>
      <c r="H181" s="70">
        <v>3</v>
      </c>
      <c r="I181" s="70">
        <f>+N181+R181+V181</f>
        <v>3</v>
      </c>
      <c r="J181" s="71">
        <f t="shared" si="17"/>
        <v>1</v>
      </c>
      <c r="K181" s="93" t="s">
        <v>159</v>
      </c>
      <c r="L181" s="94">
        <v>0</v>
      </c>
      <c r="M181" s="95" t="s">
        <v>143</v>
      </c>
      <c r="N181" s="18">
        <v>1</v>
      </c>
      <c r="O181" s="13"/>
      <c r="P181" s="14"/>
      <c r="Q181" s="12"/>
      <c r="R181" s="10">
        <v>1</v>
      </c>
      <c r="S181" s="14"/>
      <c r="T181" s="12"/>
      <c r="U181" s="13"/>
      <c r="V181" s="15">
        <v>1</v>
      </c>
      <c r="W181" s="12"/>
      <c r="X181" s="13"/>
      <c r="Y181" s="14"/>
    </row>
    <row r="182" spans="1:25" ht="153" customHeight="1" thickBot="1" x14ac:dyDescent="0.3">
      <c r="A182" s="577" t="s">
        <v>494</v>
      </c>
      <c r="B182" s="578"/>
      <c r="C182" s="578"/>
      <c r="D182" s="578"/>
      <c r="E182" s="578"/>
      <c r="F182" s="578"/>
      <c r="G182" s="578"/>
      <c r="H182" s="578"/>
      <c r="I182" s="578"/>
      <c r="J182" s="578"/>
      <c r="K182" s="578"/>
      <c r="L182" s="578"/>
      <c r="M182" s="578"/>
      <c r="N182" s="578"/>
      <c r="O182" s="578"/>
      <c r="P182" s="578"/>
      <c r="Q182" s="578"/>
      <c r="R182" s="578"/>
      <c r="S182" s="578"/>
      <c r="T182" s="578"/>
      <c r="U182" s="578"/>
      <c r="V182" s="578"/>
      <c r="W182" s="578"/>
      <c r="X182" s="578"/>
      <c r="Y182" s="579"/>
    </row>
    <row r="183" spans="1:25" ht="153" customHeight="1" x14ac:dyDescent="0.25">
      <c r="A183" s="657" t="s">
        <v>0</v>
      </c>
      <c r="B183" s="657" t="s">
        <v>1</v>
      </c>
      <c r="C183" s="657" t="s">
        <v>2</v>
      </c>
      <c r="D183" s="657" t="s">
        <v>3</v>
      </c>
      <c r="E183" s="657" t="s">
        <v>4</v>
      </c>
      <c r="F183" s="660" t="s">
        <v>5</v>
      </c>
      <c r="G183" s="741" t="s">
        <v>6</v>
      </c>
      <c r="H183" s="657" t="s">
        <v>7</v>
      </c>
      <c r="I183" s="657" t="s">
        <v>8</v>
      </c>
      <c r="J183" s="660" t="s">
        <v>9</v>
      </c>
      <c r="K183" s="741" t="s">
        <v>10</v>
      </c>
      <c r="L183" s="756" t="s">
        <v>11</v>
      </c>
      <c r="M183" s="660" t="s">
        <v>12</v>
      </c>
      <c r="N183" s="571" t="s">
        <v>13</v>
      </c>
      <c r="O183" s="572"/>
      <c r="P183" s="573"/>
      <c r="Q183" s="571" t="s">
        <v>14</v>
      </c>
      <c r="R183" s="572"/>
      <c r="S183" s="573"/>
      <c r="T183" s="571" t="s">
        <v>15</v>
      </c>
      <c r="U183" s="572"/>
      <c r="V183" s="573"/>
      <c r="W183" s="571" t="s">
        <v>16</v>
      </c>
      <c r="X183" s="572"/>
      <c r="Y183" s="573"/>
    </row>
    <row r="184" spans="1:25" ht="153" customHeight="1" thickBot="1" x14ac:dyDescent="0.3">
      <c r="A184" s="658"/>
      <c r="B184" s="658"/>
      <c r="C184" s="658"/>
      <c r="D184" s="658"/>
      <c r="E184" s="658"/>
      <c r="F184" s="661"/>
      <c r="G184" s="742"/>
      <c r="H184" s="658"/>
      <c r="I184" s="658"/>
      <c r="J184" s="661"/>
      <c r="K184" s="742"/>
      <c r="L184" s="757"/>
      <c r="M184" s="661"/>
      <c r="N184" s="574"/>
      <c r="O184" s="575"/>
      <c r="P184" s="576"/>
      <c r="Q184" s="574"/>
      <c r="R184" s="575"/>
      <c r="S184" s="576"/>
      <c r="T184" s="574"/>
      <c r="U184" s="575"/>
      <c r="V184" s="576"/>
      <c r="W184" s="574"/>
      <c r="X184" s="575"/>
      <c r="Y184" s="576"/>
    </row>
    <row r="185" spans="1:25" ht="153" customHeight="1" thickBot="1" x14ac:dyDescent="0.3">
      <c r="A185" s="659"/>
      <c r="B185" s="659"/>
      <c r="C185" s="659"/>
      <c r="D185" s="659"/>
      <c r="E185" s="659"/>
      <c r="F185" s="662"/>
      <c r="G185" s="743"/>
      <c r="H185" s="659"/>
      <c r="I185" s="659" t="s">
        <v>17</v>
      </c>
      <c r="J185" s="662" t="s">
        <v>9</v>
      </c>
      <c r="K185" s="743"/>
      <c r="L185" s="758"/>
      <c r="M185" s="662"/>
      <c r="N185" s="499">
        <v>1</v>
      </c>
      <c r="O185" s="500">
        <v>2</v>
      </c>
      <c r="P185" s="501">
        <v>3</v>
      </c>
      <c r="Q185" s="412">
        <v>1</v>
      </c>
      <c r="R185" s="502">
        <v>2</v>
      </c>
      <c r="S185" s="503">
        <v>3</v>
      </c>
      <c r="T185" s="499">
        <v>1</v>
      </c>
      <c r="U185" s="500">
        <v>2</v>
      </c>
      <c r="V185" s="503">
        <v>3</v>
      </c>
      <c r="W185" s="499">
        <v>1</v>
      </c>
      <c r="X185" s="500">
        <v>2</v>
      </c>
      <c r="Y185" s="503">
        <v>3</v>
      </c>
    </row>
    <row r="186" spans="1:25" ht="153" customHeight="1" thickBot="1" x14ac:dyDescent="0.3">
      <c r="A186" s="19">
        <v>1</v>
      </c>
      <c r="B186" s="20" t="s">
        <v>20</v>
      </c>
      <c r="C186" s="20" t="s">
        <v>21</v>
      </c>
      <c r="D186" s="20" t="s">
        <v>22</v>
      </c>
      <c r="E186" s="5" t="s">
        <v>635</v>
      </c>
      <c r="F186" s="20" t="s">
        <v>636</v>
      </c>
      <c r="G186" s="5" t="s">
        <v>637</v>
      </c>
      <c r="H186" s="6">
        <v>1</v>
      </c>
      <c r="I186" s="6">
        <v>1</v>
      </c>
      <c r="J186" s="271">
        <f>+I186/H186</f>
        <v>1</v>
      </c>
      <c r="K186" s="5" t="s">
        <v>638</v>
      </c>
      <c r="L186" s="504">
        <v>0</v>
      </c>
      <c r="M186" s="20" t="s">
        <v>639</v>
      </c>
      <c r="N186" s="320"/>
      <c r="O186" s="321"/>
      <c r="P186" s="505"/>
      <c r="Q186" s="506"/>
      <c r="R186" s="507"/>
      <c r="S186" s="322"/>
      <c r="T186" s="320"/>
      <c r="U186" s="321"/>
      <c r="V186" s="508">
        <v>1</v>
      </c>
      <c r="W186" s="320"/>
      <c r="X186" s="321"/>
      <c r="Y186" s="322"/>
    </row>
    <row r="187" spans="1:25" ht="153" customHeight="1" thickBot="1" x14ac:dyDescent="0.3">
      <c r="A187" s="754">
        <v>2</v>
      </c>
      <c r="B187" s="602" t="s">
        <v>20</v>
      </c>
      <c r="C187" s="602" t="s">
        <v>21</v>
      </c>
      <c r="D187" s="602" t="s">
        <v>22</v>
      </c>
      <c r="E187" s="595" t="s">
        <v>640</v>
      </c>
      <c r="F187" s="755" t="s">
        <v>641</v>
      </c>
      <c r="G187" s="395" t="s">
        <v>642</v>
      </c>
      <c r="H187" s="509">
        <v>0.2</v>
      </c>
      <c r="I187" s="373">
        <f>+(P187/9+S187/10+V187/9+Y187/10)/4*H187</f>
        <v>0.2</v>
      </c>
      <c r="J187" s="373">
        <v>1</v>
      </c>
      <c r="K187" s="5" t="s">
        <v>643</v>
      </c>
      <c r="L187" s="510">
        <v>0</v>
      </c>
      <c r="M187" s="97" t="s">
        <v>639</v>
      </c>
      <c r="N187" s="12"/>
      <c r="O187" s="13"/>
      <c r="P187" s="511">
        <v>9</v>
      </c>
      <c r="Q187" s="13"/>
      <c r="R187" s="282"/>
      <c r="S187" s="275">
        <v>10</v>
      </c>
      <c r="T187" s="12"/>
      <c r="U187" s="13"/>
      <c r="V187" s="275">
        <v>9</v>
      </c>
      <c r="W187" s="12"/>
      <c r="X187" s="13"/>
      <c r="Y187" s="275">
        <v>10</v>
      </c>
    </row>
    <row r="188" spans="1:25" ht="153" customHeight="1" thickBot="1" x14ac:dyDescent="0.3">
      <c r="A188" s="717"/>
      <c r="B188" s="615"/>
      <c r="C188" s="615"/>
      <c r="D188" s="615"/>
      <c r="E188" s="596"/>
      <c r="F188" s="621"/>
      <c r="G188" s="5" t="s">
        <v>644</v>
      </c>
      <c r="H188" s="36">
        <v>0.2</v>
      </c>
      <c r="I188" s="373">
        <f>+(P188/9+S188/10+V188/9+Y188/10)/4*H188</f>
        <v>0.2</v>
      </c>
      <c r="J188" s="271">
        <v>1</v>
      </c>
      <c r="K188" s="5" t="s">
        <v>643</v>
      </c>
      <c r="L188" s="504">
        <v>0</v>
      </c>
      <c r="M188" s="20" t="s">
        <v>639</v>
      </c>
      <c r="N188" s="12"/>
      <c r="O188" s="13"/>
      <c r="P188" s="511">
        <v>9</v>
      </c>
      <c r="Q188" s="13"/>
      <c r="R188" s="282"/>
      <c r="S188" s="275">
        <v>10</v>
      </c>
      <c r="T188" s="12"/>
      <c r="U188" s="13"/>
      <c r="V188" s="275">
        <v>9</v>
      </c>
      <c r="W188" s="12"/>
      <c r="X188" s="13"/>
      <c r="Y188" s="275">
        <v>10</v>
      </c>
    </row>
    <row r="189" spans="1:25" ht="153" customHeight="1" thickBot="1" x14ac:dyDescent="0.35">
      <c r="A189" s="19">
        <v>3</v>
      </c>
      <c r="B189" s="20" t="s">
        <v>20</v>
      </c>
      <c r="C189" s="20" t="s">
        <v>21</v>
      </c>
      <c r="D189" s="20" t="s">
        <v>22</v>
      </c>
      <c r="E189" s="5" t="s">
        <v>645</v>
      </c>
      <c r="F189" s="20" t="s">
        <v>646</v>
      </c>
      <c r="G189" s="5" t="s">
        <v>647</v>
      </c>
      <c r="H189" s="6">
        <v>1</v>
      </c>
      <c r="I189" s="6">
        <v>1</v>
      </c>
      <c r="J189" s="271">
        <v>1</v>
      </c>
      <c r="K189" s="5" t="s">
        <v>648</v>
      </c>
      <c r="L189" s="504">
        <v>0</v>
      </c>
      <c r="M189" s="20" t="s">
        <v>649</v>
      </c>
      <c r="N189" s="12"/>
      <c r="O189" s="13"/>
      <c r="P189" s="394"/>
      <c r="Q189" s="65"/>
      <c r="R189" s="282"/>
      <c r="S189" s="15">
        <v>1</v>
      </c>
      <c r="T189" s="12"/>
      <c r="U189" s="13"/>
      <c r="V189" s="14"/>
      <c r="W189" s="12"/>
      <c r="X189" s="13"/>
      <c r="Y189" s="14"/>
    </row>
    <row r="190" spans="1:25" ht="153" customHeight="1" thickBot="1" x14ac:dyDescent="0.35">
      <c r="A190" s="19">
        <v>4</v>
      </c>
      <c r="B190" s="20" t="s">
        <v>20</v>
      </c>
      <c r="C190" s="20" t="s">
        <v>21</v>
      </c>
      <c r="D190" s="20" t="s">
        <v>22</v>
      </c>
      <c r="E190" s="5" t="s">
        <v>650</v>
      </c>
      <c r="F190" s="20" t="s">
        <v>651</v>
      </c>
      <c r="G190" s="5" t="s">
        <v>652</v>
      </c>
      <c r="H190" s="6">
        <v>1</v>
      </c>
      <c r="I190" s="6">
        <v>1</v>
      </c>
      <c r="J190" s="271">
        <v>1</v>
      </c>
      <c r="K190" s="5" t="s">
        <v>653</v>
      </c>
      <c r="L190" s="504">
        <v>0</v>
      </c>
      <c r="M190" s="20" t="s">
        <v>654</v>
      </c>
      <c r="N190" s="12"/>
      <c r="O190" s="13"/>
      <c r="P190" s="394"/>
      <c r="Q190" s="10">
        <v>1</v>
      </c>
      <c r="R190" s="282"/>
      <c r="S190" s="14"/>
      <c r="T190" s="12"/>
      <c r="U190" s="13"/>
      <c r="V190" s="14"/>
      <c r="W190" s="12"/>
      <c r="X190" s="13"/>
      <c r="Y190" s="14"/>
    </row>
    <row r="191" spans="1:25" ht="153" customHeight="1" thickBot="1" x14ac:dyDescent="0.3">
      <c r="A191" s="19">
        <v>5</v>
      </c>
      <c r="B191" s="20" t="s">
        <v>20</v>
      </c>
      <c r="C191" s="20" t="s">
        <v>21</v>
      </c>
      <c r="D191" s="20" t="s">
        <v>22</v>
      </c>
      <c r="E191" s="595" t="s">
        <v>655</v>
      </c>
      <c r="F191" s="20" t="s">
        <v>656</v>
      </c>
      <c r="G191" s="5" t="s">
        <v>657</v>
      </c>
      <c r="H191" s="6">
        <v>30</v>
      </c>
      <c r="I191" s="6">
        <f>+P191+S191+V191+Y191</f>
        <v>30</v>
      </c>
      <c r="J191" s="271">
        <v>1</v>
      </c>
      <c r="K191" s="5" t="s">
        <v>643</v>
      </c>
      <c r="L191" s="504">
        <v>0</v>
      </c>
      <c r="M191" s="20" t="s">
        <v>639</v>
      </c>
      <c r="N191" s="12"/>
      <c r="O191" s="13"/>
      <c r="P191" s="512">
        <v>6</v>
      </c>
      <c r="Q191" s="13"/>
      <c r="R191" s="282"/>
      <c r="S191" s="15">
        <v>8</v>
      </c>
      <c r="T191" s="12"/>
      <c r="U191" s="13"/>
      <c r="V191" s="15">
        <v>8</v>
      </c>
      <c r="W191" s="12"/>
      <c r="X191" s="13"/>
      <c r="Y191" s="15">
        <v>8</v>
      </c>
    </row>
    <row r="192" spans="1:25" ht="153" customHeight="1" thickBot="1" x14ac:dyDescent="0.35">
      <c r="A192" s="513">
        <v>6</v>
      </c>
      <c r="B192" s="20" t="s">
        <v>20</v>
      </c>
      <c r="C192" s="20" t="s">
        <v>21</v>
      </c>
      <c r="D192" s="20" t="s">
        <v>22</v>
      </c>
      <c r="E192" s="596"/>
      <c r="F192" s="20" t="s">
        <v>656</v>
      </c>
      <c r="G192" s="5" t="s">
        <v>658</v>
      </c>
      <c r="H192" s="6">
        <v>76</v>
      </c>
      <c r="I192" s="6">
        <f>+P192+S192+V192+Y192</f>
        <v>76</v>
      </c>
      <c r="J192" s="271">
        <v>1</v>
      </c>
      <c r="K192" s="5" t="s">
        <v>643</v>
      </c>
      <c r="L192" s="504">
        <v>0</v>
      </c>
      <c r="M192" s="20" t="s">
        <v>639</v>
      </c>
      <c r="N192" s="12"/>
      <c r="O192" s="13"/>
      <c r="P192" s="512">
        <f>+P187+P188</f>
        <v>18</v>
      </c>
      <c r="Q192" s="13"/>
      <c r="R192" s="282"/>
      <c r="S192" s="512">
        <f>+S187+S188</f>
        <v>20</v>
      </c>
      <c r="T192" s="12"/>
      <c r="U192" s="13"/>
      <c r="V192" s="512">
        <f>+V187+V188</f>
        <v>18</v>
      </c>
      <c r="W192" s="12"/>
      <c r="X192" s="13"/>
      <c r="Y192" s="15">
        <f>+Y187+Y188</f>
        <v>20</v>
      </c>
    </row>
    <row r="193" spans="1:25" ht="153" customHeight="1" thickBot="1" x14ac:dyDescent="0.3">
      <c r="A193" s="19">
        <v>7</v>
      </c>
      <c r="B193" s="20" t="s">
        <v>20</v>
      </c>
      <c r="C193" s="20" t="s">
        <v>21</v>
      </c>
      <c r="D193" s="20" t="s">
        <v>22</v>
      </c>
      <c r="E193" s="5" t="s">
        <v>659</v>
      </c>
      <c r="F193" s="246" t="s">
        <v>660</v>
      </c>
      <c r="G193" s="5" t="s">
        <v>661</v>
      </c>
      <c r="H193" s="6">
        <v>1</v>
      </c>
      <c r="I193" s="6">
        <v>1</v>
      </c>
      <c r="J193" s="271">
        <v>1</v>
      </c>
      <c r="K193" s="5" t="s">
        <v>662</v>
      </c>
      <c r="L193" s="504">
        <v>0</v>
      </c>
      <c r="M193" s="20" t="s">
        <v>51</v>
      </c>
      <c r="N193" s="12"/>
      <c r="O193" s="13"/>
      <c r="P193" s="514"/>
      <c r="Q193" s="13"/>
      <c r="R193" s="282"/>
      <c r="S193" s="14"/>
      <c r="T193" s="12"/>
      <c r="U193" s="13"/>
      <c r="V193" s="15">
        <v>1</v>
      </c>
      <c r="W193" s="12"/>
      <c r="X193" s="13"/>
      <c r="Y193" s="14"/>
    </row>
    <row r="194" spans="1:25" ht="153" customHeight="1" thickBot="1" x14ac:dyDescent="0.3">
      <c r="A194" s="577" t="s">
        <v>663</v>
      </c>
      <c r="B194" s="578"/>
      <c r="C194" s="578"/>
      <c r="D194" s="578"/>
      <c r="E194" s="578"/>
      <c r="F194" s="578"/>
      <c r="G194" s="578"/>
      <c r="H194" s="578"/>
      <c r="I194" s="578"/>
      <c r="J194" s="578"/>
      <c r="K194" s="578"/>
      <c r="L194" s="578"/>
      <c r="M194" s="578"/>
      <c r="N194" s="578"/>
      <c r="O194" s="578"/>
      <c r="P194" s="578"/>
      <c r="Q194" s="578"/>
      <c r="R194" s="578"/>
      <c r="S194" s="578"/>
      <c r="T194" s="578"/>
      <c r="U194" s="578"/>
      <c r="V194" s="578"/>
      <c r="W194" s="578"/>
      <c r="X194" s="578"/>
      <c r="Y194" s="579"/>
    </row>
    <row r="195" spans="1:25" ht="153" customHeight="1" thickBot="1" x14ac:dyDescent="0.3">
      <c r="A195" s="27">
        <v>1</v>
      </c>
      <c r="B195" s="20" t="s">
        <v>20</v>
      </c>
      <c r="C195" s="20" t="s">
        <v>21</v>
      </c>
      <c r="D195" s="20" t="s">
        <v>22</v>
      </c>
      <c r="E195" s="20" t="s">
        <v>664</v>
      </c>
      <c r="F195" s="20" t="s">
        <v>665</v>
      </c>
      <c r="G195" s="6" t="s">
        <v>666</v>
      </c>
      <c r="H195" s="36">
        <v>1</v>
      </c>
      <c r="I195" s="36">
        <f>+(P195+S195+V195+Y195)/4</f>
        <v>1</v>
      </c>
      <c r="J195" s="36">
        <f>+I195/H195</f>
        <v>1</v>
      </c>
      <c r="K195" s="6" t="s">
        <v>667</v>
      </c>
      <c r="L195" s="272"/>
      <c r="M195" s="20" t="s">
        <v>668</v>
      </c>
      <c r="N195" s="515"/>
      <c r="O195" s="433"/>
      <c r="P195" s="516">
        <v>1</v>
      </c>
      <c r="Q195" s="515"/>
      <c r="R195" s="433"/>
      <c r="S195" s="516">
        <v>1</v>
      </c>
      <c r="T195" s="515"/>
      <c r="U195" s="433"/>
      <c r="V195" s="516">
        <v>1</v>
      </c>
      <c r="W195" s="515"/>
      <c r="X195" s="433"/>
      <c r="Y195" s="435">
        <v>1</v>
      </c>
    </row>
    <row r="196" spans="1:25" ht="153" customHeight="1" thickBot="1" x14ac:dyDescent="0.3">
      <c r="A196" s="27">
        <v>3</v>
      </c>
      <c r="B196" s="20" t="s">
        <v>20</v>
      </c>
      <c r="C196" s="20" t="s">
        <v>21</v>
      </c>
      <c r="D196" s="20" t="s">
        <v>22</v>
      </c>
      <c r="E196" s="20" t="s">
        <v>669</v>
      </c>
      <c r="F196" s="20" t="s">
        <v>670</v>
      </c>
      <c r="G196" s="20" t="s">
        <v>671</v>
      </c>
      <c r="H196" s="36">
        <v>1</v>
      </c>
      <c r="I196" s="271">
        <f>+Y196</f>
        <v>1</v>
      </c>
      <c r="J196" s="271">
        <f>+I196/H196</f>
        <v>1</v>
      </c>
      <c r="K196" s="20" t="s">
        <v>672</v>
      </c>
      <c r="L196" s="272"/>
      <c r="M196" s="20"/>
      <c r="N196" s="517"/>
      <c r="O196" s="433"/>
      <c r="P196" s="518"/>
      <c r="Q196" s="515"/>
      <c r="R196" s="433"/>
      <c r="S196" s="518"/>
      <c r="T196" s="515"/>
      <c r="U196" s="433"/>
      <c r="V196" s="518"/>
      <c r="W196" s="515"/>
      <c r="X196" s="433"/>
      <c r="Y196" s="516">
        <v>1</v>
      </c>
    </row>
    <row r="197" spans="1:25" ht="153" customHeight="1" thickBot="1" x14ac:dyDescent="0.3">
      <c r="A197" s="27">
        <v>4</v>
      </c>
      <c r="B197" s="20" t="s">
        <v>20</v>
      </c>
      <c r="C197" s="20" t="s">
        <v>21</v>
      </c>
      <c r="D197" s="20" t="s">
        <v>22</v>
      </c>
      <c r="E197" s="20" t="s">
        <v>673</v>
      </c>
      <c r="F197" s="519" t="s">
        <v>674</v>
      </c>
      <c r="G197" s="20" t="s">
        <v>675</v>
      </c>
      <c r="H197" s="36">
        <v>1</v>
      </c>
      <c r="I197" s="20"/>
      <c r="J197" s="20"/>
      <c r="K197" s="20" t="s">
        <v>675</v>
      </c>
      <c r="L197" s="20"/>
      <c r="M197" s="20"/>
      <c r="N197" s="515"/>
      <c r="O197" s="433"/>
      <c r="P197" s="518"/>
      <c r="Q197" s="515"/>
      <c r="R197" s="433"/>
      <c r="S197" s="388">
        <v>1</v>
      </c>
      <c r="T197" s="515"/>
      <c r="U197" s="433"/>
      <c r="V197" s="388">
        <v>1</v>
      </c>
      <c r="W197" s="515"/>
      <c r="X197" s="433"/>
      <c r="Y197" s="518"/>
    </row>
    <row r="198" spans="1:25" ht="153" customHeight="1" thickBot="1" x14ac:dyDescent="0.3">
      <c r="A198" s="577" t="s">
        <v>496</v>
      </c>
      <c r="B198" s="578"/>
      <c r="C198" s="578"/>
      <c r="D198" s="578"/>
      <c r="E198" s="578"/>
      <c r="F198" s="578"/>
      <c r="G198" s="578"/>
      <c r="H198" s="578"/>
      <c r="I198" s="578"/>
      <c r="J198" s="578"/>
      <c r="K198" s="578"/>
      <c r="L198" s="578"/>
      <c r="M198" s="578"/>
      <c r="N198" s="578"/>
      <c r="O198" s="578"/>
      <c r="P198" s="578"/>
      <c r="Q198" s="578"/>
      <c r="R198" s="578"/>
      <c r="S198" s="578"/>
      <c r="T198" s="578"/>
      <c r="U198" s="578"/>
      <c r="V198" s="578"/>
      <c r="W198" s="578"/>
      <c r="X198" s="578"/>
      <c r="Y198" s="579"/>
    </row>
    <row r="199" spans="1:25" ht="153" customHeight="1" thickBot="1" x14ac:dyDescent="0.3">
      <c r="A199" s="27">
        <v>1</v>
      </c>
      <c r="B199" s="20" t="s">
        <v>20</v>
      </c>
      <c r="C199" s="20" t="s">
        <v>21</v>
      </c>
      <c r="D199" s="20" t="s">
        <v>22</v>
      </c>
      <c r="E199" s="520" t="s">
        <v>676</v>
      </c>
      <c r="F199" s="520" t="s">
        <v>677</v>
      </c>
      <c r="G199" s="520" t="s">
        <v>678</v>
      </c>
      <c r="H199" s="6">
        <v>80</v>
      </c>
      <c r="I199" s="6">
        <f>+S199+T199</f>
        <v>80</v>
      </c>
      <c r="J199" s="271">
        <f t="shared" ref="J199:J205" si="18">+I199/H199</f>
        <v>1</v>
      </c>
      <c r="K199" s="520" t="s">
        <v>679</v>
      </c>
      <c r="L199" s="272" t="s">
        <v>680</v>
      </c>
      <c r="M199" s="520" t="s">
        <v>681</v>
      </c>
      <c r="N199" s="12"/>
      <c r="O199" s="13"/>
      <c r="P199" s="14"/>
      <c r="Q199" s="12"/>
      <c r="R199" s="13"/>
      <c r="S199" s="15">
        <v>40</v>
      </c>
      <c r="T199" s="18">
        <v>40</v>
      </c>
      <c r="U199" s="13"/>
      <c r="V199" s="14"/>
      <c r="W199" s="282"/>
      <c r="X199" s="13"/>
      <c r="Y199" s="14"/>
    </row>
    <row r="200" spans="1:25" ht="153" customHeight="1" thickBot="1" x14ac:dyDescent="0.3">
      <c r="A200" s="154">
        <f>1+A199</f>
        <v>2</v>
      </c>
      <c r="B200" s="97" t="s">
        <v>20</v>
      </c>
      <c r="C200" s="97" t="s">
        <v>21</v>
      </c>
      <c r="D200" s="97" t="s">
        <v>22</v>
      </c>
      <c r="E200" s="521" t="s">
        <v>682</v>
      </c>
      <c r="F200" s="522" t="s">
        <v>683</v>
      </c>
      <c r="G200" s="523" t="s">
        <v>684</v>
      </c>
      <c r="H200" s="524">
        <v>1</v>
      </c>
      <c r="I200" s="525">
        <v>1</v>
      </c>
      <c r="J200" s="373">
        <f t="shared" si="18"/>
        <v>1</v>
      </c>
      <c r="K200" s="526" t="s">
        <v>685</v>
      </c>
      <c r="L200" s="374">
        <v>0</v>
      </c>
      <c r="M200" s="527" t="s">
        <v>686</v>
      </c>
      <c r="N200" s="320"/>
      <c r="O200" s="321"/>
      <c r="P200" s="528"/>
      <c r="Q200" s="529">
        <v>1</v>
      </c>
      <c r="R200" s="321"/>
      <c r="S200" s="528"/>
      <c r="T200" s="320"/>
      <c r="U200" s="321"/>
      <c r="V200" s="528"/>
      <c r="W200" s="507"/>
      <c r="X200" s="321"/>
      <c r="Y200" s="528"/>
    </row>
    <row r="201" spans="1:25" ht="153" customHeight="1" thickBot="1" x14ac:dyDescent="0.3">
      <c r="A201" s="27">
        <f t="shared" ref="A201:A205" si="19">1+A200</f>
        <v>3</v>
      </c>
      <c r="B201" s="20" t="s">
        <v>20</v>
      </c>
      <c r="C201" s="20" t="s">
        <v>21</v>
      </c>
      <c r="D201" s="20" t="s">
        <v>22</v>
      </c>
      <c r="E201" s="530" t="s">
        <v>687</v>
      </c>
      <c r="F201" s="20" t="s">
        <v>688</v>
      </c>
      <c r="G201" s="531" t="s">
        <v>689</v>
      </c>
      <c r="H201" s="331">
        <v>1</v>
      </c>
      <c r="I201" s="6">
        <v>1</v>
      </c>
      <c r="J201" s="271">
        <f t="shared" si="18"/>
        <v>1</v>
      </c>
      <c r="K201" s="530" t="s">
        <v>690</v>
      </c>
      <c r="L201" s="532">
        <v>0</v>
      </c>
      <c r="M201" s="530" t="s">
        <v>691</v>
      </c>
      <c r="N201" s="12"/>
      <c r="O201" s="13"/>
      <c r="P201" s="15">
        <v>1</v>
      </c>
      <c r="Q201" s="12"/>
      <c r="R201" s="13"/>
      <c r="S201" s="14"/>
      <c r="T201" s="12"/>
      <c r="U201" s="13"/>
      <c r="V201" s="14"/>
      <c r="W201" s="282"/>
      <c r="X201" s="13"/>
      <c r="Y201" s="14"/>
    </row>
    <row r="202" spans="1:25" ht="153" customHeight="1" thickBot="1" x14ac:dyDescent="0.3">
      <c r="A202" s="27">
        <f>1+A201</f>
        <v>4</v>
      </c>
      <c r="B202" s="20" t="s">
        <v>20</v>
      </c>
      <c r="C202" s="20" t="s">
        <v>21</v>
      </c>
      <c r="D202" s="20" t="s">
        <v>22</v>
      </c>
      <c r="E202" s="533" t="s">
        <v>692</v>
      </c>
      <c r="F202" s="534" t="s">
        <v>693</v>
      </c>
      <c r="G202" s="530" t="s">
        <v>694</v>
      </c>
      <c r="H202" s="535">
        <v>100</v>
      </c>
      <c r="I202" s="535">
        <f>+Q202+R202+W202+X202</f>
        <v>100</v>
      </c>
      <c r="J202" s="536">
        <f t="shared" si="18"/>
        <v>1</v>
      </c>
      <c r="K202" s="530" t="s">
        <v>694</v>
      </c>
      <c r="L202" s="537">
        <v>0</v>
      </c>
      <c r="M202" s="531" t="s">
        <v>695</v>
      </c>
      <c r="N202" s="12"/>
      <c r="O202" s="13"/>
      <c r="P202" s="538"/>
      <c r="Q202" s="18">
        <v>25</v>
      </c>
      <c r="R202" s="10">
        <v>25</v>
      </c>
      <c r="S202" s="14"/>
      <c r="T202" s="12"/>
      <c r="U202" s="13"/>
      <c r="V202" s="14"/>
      <c r="W202" s="539">
        <v>25</v>
      </c>
      <c r="X202" s="10">
        <v>25</v>
      </c>
      <c r="Y202" s="14"/>
    </row>
    <row r="203" spans="1:25" ht="153" customHeight="1" thickBot="1" x14ac:dyDescent="0.3">
      <c r="A203" s="27">
        <f t="shared" si="19"/>
        <v>5</v>
      </c>
      <c r="B203" s="20" t="s">
        <v>20</v>
      </c>
      <c r="C203" s="20" t="s">
        <v>21</v>
      </c>
      <c r="D203" s="20" t="s">
        <v>22</v>
      </c>
      <c r="E203" s="540" t="s">
        <v>696</v>
      </c>
      <c r="F203" s="530" t="s">
        <v>697</v>
      </c>
      <c r="G203" s="530" t="s">
        <v>698</v>
      </c>
      <c r="H203" s="6">
        <v>1</v>
      </c>
      <c r="I203" s="6">
        <v>1</v>
      </c>
      <c r="J203" s="271">
        <f t="shared" si="18"/>
        <v>1</v>
      </c>
      <c r="K203" s="530" t="s">
        <v>699</v>
      </c>
      <c r="L203" s="532">
        <v>0</v>
      </c>
      <c r="M203" s="530" t="s">
        <v>691</v>
      </c>
      <c r="N203" s="12"/>
      <c r="O203" s="13"/>
      <c r="P203" s="14"/>
      <c r="Q203" s="18">
        <v>1</v>
      </c>
      <c r="R203" s="13"/>
      <c r="S203" s="14"/>
      <c r="T203" s="12"/>
      <c r="U203" s="13"/>
      <c r="V203" s="14"/>
      <c r="W203" s="282"/>
      <c r="X203" s="13"/>
      <c r="Y203" s="14"/>
    </row>
    <row r="204" spans="1:25" ht="153" customHeight="1" thickBot="1" x14ac:dyDescent="0.3">
      <c r="A204" s="27">
        <f t="shared" si="19"/>
        <v>6</v>
      </c>
      <c r="B204" s="20" t="s">
        <v>20</v>
      </c>
      <c r="C204" s="20" t="s">
        <v>21</v>
      </c>
      <c r="D204" s="20" t="s">
        <v>22</v>
      </c>
      <c r="E204" s="540" t="s">
        <v>700</v>
      </c>
      <c r="F204" s="759" t="s">
        <v>701</v>
      </c>
      <c r="G204" s="540" t="s">
        <v>447</v>
      </c>
      <c r="H204" s="541">
        <v>1</v>
      </c>
      <c r="I204" s="541">
        <v>1</v>
      </c>
      <c r="J204" s="542">
        <f t="shared" si="18"/>
        <v>1</v>
      </c>
      <c r="K204" s="540" t="s">
        <v>702</v>
      </c>
      <c r="L204" s="272">
        <v>0</v>
      </c>
      <c r="M204" s="540" t="s">
        <v>703</v>
      </c>
      <c r="N204" s="12"/>
      <c r="O204" s="13"/>
      <c r="P204" s="14"/>
      <c r="Q204" s="12"/>
      <c r="R204" s="13"/>
      <c r="S204" s="14"/>
      <c r="T204" s="12"/>
      <c r="U204" s="13"/>
      <c r="V204" s="15">
        <v>1</v>
      </c>
      <c r="W204" s="282"/>
      <c r="X204" s="13"/>
      <c r="Y204" s="14"/>
    </row>
    <row r="205" spans="1:25" ht="153" customHeight="1" thickBot="1" x14ac:dyDescent="0.3">
      <c r="A205" s="184">
        <f t="shared" si="19"/>
        <v>7</v>
      </c>
      <c r="B205" s="42" t="s">
        <v>20</v>
      </c>
      <c r="C205" s="42" t="s">
        <v>21</v>
      </c>
      <c r="D205" s="42" t="s">
        <v>22</v>
      </c>
      <c r="E205" s="42" t="s">
        <v>704</v>
      </c>
      <c r="F205" s="760"/>
      <c r="G205" s="543" t="s">
        <v>705</v>
      </c>
      <c r="H205" s="6">
        <v>1</v>
      </c>
      <c r="I205" s="6">
        <v>1</v>
      </c>
      <c r="J205" s="271">
        <f t="shared" si="18"/>
        <v>1</v>
      </c>
      <c r="K205" s="540" t="s">
        <v>706</v>
      </c>
      <c r="L205" s="272">
        <v>0</v>
      </c>
      <c r="M205" s="540" t="s">
        <v>691</v>
      </c>
      <c r="N205" s="12"/>
      <c r="O205" s="13"/>
      <c r="P205" s="14"/>
      <c r="Q205" s="12"/>
      <c r="R205" s="13"/>
      <c r="S205" s="14"/>
      <c r="T205" s="12"/>
      <c r="U205" s="13"/>
      <c r="V205" s="14"/>
      <c r="W205" s="282"/>
      <c r="X205" s="10">
        <v>1</v>
      </c>
      <c r="Y205" s="14"/>
    </row>
    <row r="206" spans="1:25" ht="153" customHeight="1" x14ac:dyDescent="0.25">
      <c r="A206" s="761">
        <f>1+A205</f>
        <v>8</v>
      </c>
      <c r="B206" s="675" t="s">
        <v>20</v>
      </c>
      <c r="C206" s="675" t="s">
        <v>21</v>
      </c>
      <c r="D206" s="675" t="s">
        <v>22</v>
      </c>
      <c r="E206" s="675" t="s">
        <v>707</v>
      </c>
      <c r="F206" s="675" t="s">
        <v>708</v>
      </c>
      <c r="G206" s="396" t="s">
        <v>709</v>
      </c>
      <c r="H206" s="126">
        <v>1</v>
      </c>
      <c r="I206" s="126">
        <f>+P206</f>
        <v>1</v>
      </c>
      <c r="J206" s="544">
        <f>+I206/H206</f>
        <v>1</v>
      </c>
      <c r="K206" s="131" t="s">
        <v>710</v>
      </c>
      <c r="L206" s="545">
        <v>0</v>
      </c>
      <c r="M206" s="546" t="s">
        <v>695</v>
      </c>
      <c r="N206" s="547"/>
      <c r="O206" s="548"/>
      <c r="P206" s="549">
        <v>1</v>
      </c>
      <c r="Q206" s="547"/>
      <c r="R206" s="548"/>
      <c r="S206" s="550"/>
      <c r="T206" s="547"/>
      <c r="U206" s="551"/>
      <c r="V206" s="552"/>
      <c r="W206" s="553"/>
      <c r="X206" s="548"/>
      <c r="Y206" s="550"/>
    </row>
    <row r="207" spans="1:25" ht="153" customHeight="1" thickBot="1" x14ac:dyDescent="0.35">
      <c r="A207" s="762"/>
      <c r="B207" s="677"/>
      <c r="C207" s="677"/>
      <c r="D207" s="677"/>
      <c r="E207" s="677"/>
      <c r="F207" s="677"/>
      <c r="G207" s="397" t="s">
        <v>711</v>
      </c>
      <c r="H207" s="554">
        <v>20</v>
      </c>
      <c r="I207" s="554">
        <f>+R207</f>
        <v>20</v>
      </c>
      <c r="J207" s="555">
        <f>+I207/H207</f>
        <v>1</v>
      </c>
      <c r="K207" s="556"/>
      <c r="L207" s="557">
        <v>0</v>
      </c>
      <c r="M207" s="556"/>
      <c r="N207" s="558"/>
      <c r="O207" s="559"/>
      <c r="P207" s="560"/>
      <c r="Q207" s="558"/>
      <c r="R207" s="561">
        <v>20</v>
      </c>
      <c r="S207" s="560"/>
      <c r="T207" s="558"/>
      <c r="U207" s="559"/>
      <c r="V207" s="560"/>
      <c r="W207" s="562"/>
      <c r="X207" s="559"/>
      <c r="Y207" s="560"/>
    </row>
    <row r="208" spans="1:25" ht="153" customHeight="1" thickBot="1" x14ac:dyDescent="0.3">
      <c r="A208" s="27">
        <f>1+A206</f>
        <v>9</v>
      </c>
      <c r="B208" s="20" t="s">
        <v>20</v>
      </c>
      <c r="C208" s="20" t="s">
        <v>21</v>
      </c>
      <c r="D208" s="20" t="s">
        <v>22</v>
      </c>
      <c r="E208" s="20" t="s">
        <v>712</v>
      </c>
      <c r="F208" s="20" t="s">
        <v>713</v>
      </c>
      <c r="G208" s="20" t="s">
        <v>714</v>
      </c>
      <c r="H208" s="36">
        <v>0.6</v>
      </c>
      <c r="I208" s="36">
        <f>+(P208/0.45+S208/0.5+V208/0.55+Y208/0.6)/4*0.6</f>
        <v>0.6</v>
      </c>
      <c r="J208" s="271">
        <f>+I208/H208</f>
        <v>1</v>
      </c>
      <c r="K208" s="20" t="s">
        <v>715</v>
      </c>
      <c r="L208" s="537">
        <v>0</v>
      </c>
      <c r="M208" s="20" t="s">
        <v>716</v>
      </c>
      <c r="N208" s="12"/>
      <c r="O208" s="13"/>
      <c r="P208" s="289">
        <v>0.45</v>
      </c>
      <c r="Q208" s="12"/>
      <c r="R208" s="13"/>
      <c r="S208" s="289">
        <v>0.5</v>
      </c>
      <c r="T208" s="12"/>
      <c r="U208" s="13"/>
      <c r="V208" s="289">
        <v>0.55000000000000004</v>
      </c>
      <c r="W208" s="282"/>
      <c r="X208" s="13"/>
      <c r="Y208" s="289">
        <v>0.6</v>
      </c>
    </row>
    <row r="209" spans="1:25" ht="153" customHeight="1" thickBot="1" x14ac:dyDescent="0.35">
      <c r="A209" s="563">
        <v>10</v>
      </c>
      <c r="B209" s="129" t="s">
        <v>20</v>
      </c>
      <c r="C209" s="128" t="s">
        <v>21</v>
      </c>
      <c r="D209" s="129" t="s">
        <v>22</v>
      </c>
      <c r="E209" s="20" t="s">
        <v>205</v>
      </c>
      <c r="F209" s="128" t="s">
        <v>717</v>
      </c>
      <c r="G209" s="129" t="s">
        <v>207</v>
      </c>
      <c r="H209" s="125">
        <v>1</v>
      </c>
      <c r="I209" s="125">
        <f>+Q209</f>
        <v>1</v>
      </c>
      <c r="J209" s="139">
        <f>+I209/H209</f>
        <v>1</v>
      </c>
      <c r="K209" s="127" t="s">
        <v>208</v>
      </c>
      <c r="L209" s="142">
        <v>0</v>
      </c>
      <c r="M209" s="127" t="s">
        <v>209</v>
      </c>
      <c r="N209" s="149"/>
      <c r="O209" s="123"/>
      <c r="P209" s="564"/>
      <c r="Q209" s="565">
        <v>1</v>
      </c>
      <c r="R209" s="16"/>
      <c r="S209" s="124"/>
      <c r="T209" s="149"/>
      <c r="U209" s="123"/>
      <c r="V209" s="124"/>
      <c r="W209" s="476"/>
      <c r="X209" s="123"/>
      <c r="Y209" s="124"/>
    </row>
    <row r="210" spans="1:25" ht="153" customHeight="1" thickBot="1" x14ac:dyDescent="0.35">
      <c r="A210" s="27">
        <v>11</v>
      </c>
      <c r="B210" s="20" t="s">
        <v>20</v>
      </c>
      <c r="C210" s="20" t="s">
        <v>21</v>
      </c>
      <c r="D210" s="20" t="s">
        <v>22</v>
      </c>
      <c r="E210" s="20" t="s">
        <v>69</v>
      </c>
      <c r="F210" s="371" t="s">
        <v>70</v>
      </c>
      <c r="G210" s="5" t="s">
        <v>71</v>
      </c>
      <c r="H210" s="26">
        <v>2</v>
      </c>
      <c r="I210" s="6">
        <f>+S210+V210</f>
        <v>2</v>
      </c>
      <c r="J210" s="251">
        <f>+I210/H210</f>
        <v>1</v>
      </c>
      <c r="K210" s="17" t="s">
        <v>72</v>
      </c>
      <c r="L210" s="566">
        <v>0</v>
      </c>
      <c r="M210" s="21" t="s">
        <v>73</v>
      </c>
      <c r="N210" s="31"/>
      <c r="O210" s="30"/>
      <c r="P210" s="32"/>
      <c r="Q210" s="31"/>
      <c r="R210" s="30"/>
      <c r="S210" s="29">
        <v>1</v>
      </c>
      <c r="T210" s="31"/>
      <c r="U210" s="30"/>
      <c r="V210" s="29">
        <v>1</v>
      </c>
      <c r="W210" s="31"/>
      <c r="X210" s="30"/>
      <c r="Y210" s="32"/>
    </row>
    <row r="211" spans="1:25" ht="153" customHeight="1" thickBot="1" x14ac:dyDescent="0.3">
      <c r="A211" s="577" t="s">
        <v>587</v>
      </c>
      <c r="B211" s="578"/>
      <c r="C211" s="578"/>
      <c r="D211" s="578"/>
      <c r="E211" s="578"/>
      <c r="F211" s="578"/>
      <c r="G211" s="578"/>
      <c r="H211" s="578"/>
      <c r="I211" s="578"/>
      <c r="J211" s="578"/>
      <c r="K211" s="578"/>
      <c r="L211" s="578"/>
      <c r="M211" s="578"/>
      <c r="N211" s="578"/>
      <c r="O211" s="578"/>
      <c r="P211" s="578"/>
      <c r="Q211" s="578"/>
      <c r="R211" s="578"/>
      <c r="S211" s="578"/>
      <c r="T211" s="578"/>
      <c r="U211" s="578"/>
      <c r="V211" s="578"/>
      <c r="W211" s="578"/>
      <c r="X211" s="578"/>
      <c r="Y211" s="579"/>
    </row>
    <row r="212" spans="1:25" ht="153" customHeight="1" x14ac:dyDescent="0.25">
      <c r="A212" s="580" t="s">
        <v>0</v>
      </c>
      <c r="B212" s="580" t="s">
        <v>1</v>
      </c>
      <c r="C212" s="580" t="s">
        <v>2</v>
      </c>
      <c r="D212" s="580" t="s">
        <v>3</v>
      </c>
      <c r="E212" s="580" t="s">
        <v>4</v>
      </c>
      <c r="F212" s="583" t="s">
        <v>5</v>
      </c>
      <c r="G212" s="583" t="s">
        <v>6</v>
      </c>
      <c r="H212" s="580" t="s">
        <v>7</v>
      </c>
      <c r="I212" s="580" t="s">
        <v>8</v>
      </c>
      <c r="J212" s="583" t="s">
        <v>9</v>
      </c>
      <c r="K212" s="583" t="s">
        <v>10</v>
      </c>
      <c r="L212" s="580" t="s">
        <v>11</v>
      </c>
      <c r="M212" s="583" t="s">
        <v>12</v>
      </c>
      <c r="N212" s="571" t="s">
        <v>13</v>
      </c>
      <c r="O212" s="572"/>
      <c r="P212" s="573"/>
      <c r="Q212" s="571" t="s">
        <v>14</v>
      </c>
      <c r="R212" s="572"/>
      <c r="S212" s="573"/>
      <c r="T212" s="571" t="s">
        <v>15</v>
      </c>
      <c r="U212" s="572"/>
      <c r="V212" s="573"/>
      <c r="W212" s="571" t="s">
        <v>16</v>
      </c>
      <c r="X212" s="572"/>
      <c r="Y212" s="573"/>
    </row>
    <row r="213" spans="1:25" ht="153" customHeight="1" thickBot="1" x14ac:dyDescent="0.3">
      <c r="A213" s="581"/>
      <c r="B213" s="581"/>
      <c r="C213" s="581"/>
      <c r="D213" s="581"/>
      <c r="E213" s="581"/>
      <c r="F213" s="584"/>
      <c r="G213" s="584"/>
      <c r="H213" s="581"/>
      <c r="I213" s="586"/>
      <c r="J213" s="584"/>
      <c r="K213" s="584"/>
      <c r="L213" s="581"/>
      <c r="M213" s="584"/>
      <c r="N213" s="574"/>
      <c r="O213" s="575"/>
      <c r="P213" s="576"/>
      <c r="Q213" s="574"/>
      <c r="R213" s="575"/>
      <c r="S213" s="576"/>
      <c r="T213" s="574"/>
      <c r="U213" s="575"/>
      <c r="V213" s="576"/>
      <c r="W213" s="574"/>
      <c r="X213" s="575"/>
      <c r="Y213" s="576"/>
    </row>
    <row r="214" spans="1:25" ht="153" customHeight="1" thickBot="1" x14ac:dyDescent="0.3">
      <c r="A214" s="581"/>
      <c r="B214" s="581"/>
      <c r="C214" s="581"/>
      <c r="D214" s="581"/>
      <c r="E214" s="581"/>
      <c r="F214" s="584"/>
      <c r="G214" s="584"/>
      <c r="H214" s="581"/>
      <c r="I214" s="1" t="s">
        <v>17</v>
      </c>
      <c r="J214" s="584"/>
      <c r="K214" s="584"/>
      <c r="L214" s="581"/>
      <c r="M214" s="584"/>
      <c r="N214" s="2">
        <v>1</v>
      </c>
      <c r="O214" s="3">
        <v>2</v>
      </c>
      <c r="P214" s="4">
        <v>3</v>
      </c>
      <c r="Q214" s="2">
        <v>1</v>
      </c>
      <c r="R214" s="3">
        <v>2</v>
      </c>
      <c r="S214" s="4">
        <v>3</v>
      </c>
      <c r="T214" s="2">
        <v>1</v>
      </c>
      <c r="U214" s="3">
        <v>2</v>
      </c>
      <c r="V214" s="4">
        <v>3</v>
      </c>
      <c r="W214" s="2">
        <v>1</v>
      </c>
      <c r="X214" s="3">
        <v>2</v>
      </c>
      <c r="Y214" s="4">
        <v>3</v>
      </c>
    </row>
    <row r="215" spans="1:25" ht="153" customHeight="1" thickBot="1" x14ac:dyDescent="0.35">
      <c r="A215" s="175">
        <v>1</v>
      </c>
      <c r="B215" s="20" t="s">
        <v>20</v>
      </c>
      <c r="C215" s="20" t="s">
        <v>21</v>
      </c>
      <c r="D215" s="20" t="s">
        <v>22</v>
      </c>
      <c r="E215" s="20" t="s">
        <v>547</v>
      </c>
      <c r="F215" s="20" t="s">
        <v>548</v>
      </c>
      <c r="G215" s="48" t="s">
        <v>549</v>
      </c>
      <c r="H215" s="6">
        <v>1</v>
      </c>
      <c r="I215" s="6">
        <v>1</v>
      </c>
      <c r="J215" s="251">
        <v>1</v>
      </c>
      <c r="K215" s="5" t="s">
        <v>549</v>
      </c>
      <c r="L215" s="444">
        <v>0</v>
      </c>
      <c r="M215" s="6"/>
      <c r="N215" s="451"/>
      <c r="O215" s="442">
        <v>1</v>
      </c>
      <c r="P215" s="32"/>
      <c r="Q215" s="31"/>
      <c r="R215" s="30"/>
      <c r="S215" s="32"/>
      <c r="T215" s="31"/>
      <c r="U215" s="30"/>
      <c r="V215" s="32"/>
      <c r="W215" s="31"/>
      <c r="X215" s="30"/>
      <c r="Y215" s="32"/>
    </row>
    <row r="216" spans="1:25" ht="153" customHeight="1" thickBot="1" x14ac:dyDescent="0.3">
      <c r="A216" s="175">
        <v>2</v>
      </c>
      <c r="B216" s="20" t="s">
        <v>20</v>
      </c>
      <c r="C216" s="20" t="s">
        <v>21</v>
      </c>
      <c r="D216" s="20" t="s">
        <v>22</v>
      </c>
      <c r="E216" s="42" t="s">
        <v>550</v>
      </c>
      <c r="F216" s="20" t="s">
        <v>551</v>
      </c>
      <c r="G216" s="48" t="s">
        <v>552</v>
      </c>
      <c r="H216" s="6">
        <v>4</v>
      </c>
      <c r="I216" s="6">
        <v>4</v>
      </c>
      <c r="J216" s="251">
        <v>1</v>
      </c>
      <c r="K216" s="5" t="s">
        <v>553</v>
      </c>
      <c r="L216" s="444">
        <v>0</v>
      </c>
      <c r="M216" s="6"/>
      <c r="N216" s="31"/>
      <c r="O216" s="30"/>
      <c r="P216" s="29">
        <v>1</v>
      </c>
      <c r="Q216" s="31"/>
      <c r="R216" s="30"/>
      <c r="S216" s="29">
        <v>1</v>
      </c>
      <c r="T216" s="31"/>
      <c r="U216" s="30"/>
      <c r="V216" s="29">
        <v>1</v>
      </c>
      <c r="W216" s="31"/>
      <c r="X216" s="30"/>
      <c r="Y216" s="29">
        <v>1</v>
      </c>
    </row>
    <row r="217" spans="1:25" ht="153" customHeight="1" thickBot="1" x14ac:dyDescent="0.3">
      <c r="A217" s="175">
        <v>3</v>
      </c>
      <c r="B217" s="20" t="s">
        <v>20</v>
      </c>
      <c r="C217" s="20" t="s">
        <v>21</v>
      </c>
      <c r="D217" s="20" t="s">
        <v>22</v>
      </c>
      <c r="E217" s="42" t="s">
        <v>554</v>
      </c>
      <c r="F217" s="35" t="s">
        <v>555</v>
      </c>
      <c r="G217" s="48" t="s">
        <v>556</v>
      </c>
      <c r="H217" s="6">
        <v>1</v>
      </c>
      <c r="I217" s="6">
        <v>1</v>
      </c>
      <c r="J217" s="251">
        <v>1</v>
      </c>
      <c r="K217" s="6" t="s">
        <v>557</v>
      </c>
      <c r="L217" s="444">
        <v>0</v>
      </c>
      <c r="M217" s="6"/>
      <c r="N217" s="31"/>
      <c r="O217" s="30"/>
      <c r="P217" s="32"/>
      <c r="Q217" s="31"/>
      <c r="R217" s="30"/>
      <c r="S217" s="29">
        <v>1</v>
      </c>
      <c r="T217" s="31"/>
      <c r="U217" s="30"/>
      <c r="V217" s="32"/>
      <c r="W217" s="31"/>
      <c r="X217" s="30"/>
      <c r="Y217" s="32"/>
    </row>
    <row r="218" spans="1:25" ht="153" customHeight="1" thickBot="1" x14ac:dyDescent="0.3">
      <c r="A218" s="175">
        <v>4</v>
      </c>
      <c r="B218" s="20" t="s">
        <v>20</v>
      </c>
      <c r="C218" s="20" t="s">
        <v>21</v>
      </c>
      <c r="D218" s="20" t="s">
        <v>22</v>
      </c>
      <c r="E218" s="42" t="s">
        <v>558</v>
      </c>
      <c r="F218" s="20" t="s">
        <v>559</v>
      </c>
      <c r="G218" s="48" t="s">
        <v>560</v>
      </c>
      <c r="H218" s="6">
        <v>1</v>
      </c>
      <c r="I218" s="6">
        <v>1</v>
      </c>
      <c r="J218" s="251">
        <v>1</v>
      </c>
      <c r="K218" s="6" t="s">
        <v>557</v>
      </c>
      <c r="L218" s="444">
        <v>4000</v>
      </c>
      <c r="M218" s="6"/>
      <c r="N218" s="31"/>
      <c r="O218" s="30"/>
      <c r="P218" s="32"/>
      <c r="Q218" s="31"/>
      <c r="R218" s="30"/>
      <c r="S218" s="32"/>
      <c r="T218" s="31"/>
      <c r="U218" s="30"/>
      <c r="V218" s="32"/>
      <c r="W218" s="31"/>
      <c r="X218" s="30"/>
      <c r="Y218" s="29">
        <v>1</v>
      </c>
    </row>
    <row r="219" spans="1:25" ht="153" customHeight="1" thickBot="1" x14ac:dyDescent="0.3">
      <c r="A219" s="175">
        <v>5</v>
      </c>
      <c r="B219" s="601" t="s">
        <v>20</v>
      </c>
      <c r="C219" s="601" t="s">
        <v>21</v>
      </c>
      <c r="D219" s="601" t="s">
        <v>22</v>
      </c>
      <c r="E219" s="597" t="s">
        <v>561</v>
      </c>
      <c r="F219" s="620" t="s">
        <v>562</v>
      </c>
      <c r="G219" s="167" t="s">
        <v>563</v>
      </c>
      <c r="H219" s="26">
        <v>4</v>
      </c>
      <c r="I219" s="26">
        <v>4</v>
      </c>
      <c r="J219" s="251">
        <v>1</v>
      </c>
      <c r="K219" s="5" t="s">
        <v>564</v>
      </c>
      <c r="L219" s="445">
        <v>0</v>
      </c>
      <c r="M219" s="26"/>
      <c r="N219" s="31"/>
      <c r="O219" s="30"/>
      <c r="P219" s="29">
        <v>1</v>
      </c>
      <c r="Q219" s="31"/>
      <c r="R219" s="30"/>
      <c r="S219" s="29">
        <v>1</v>
      </c>
      <c r="T219" s="31"/>
      <c r="U219" s="30"/>
      <c r="V219" s="29">
        <v>1</v>
      </c>
      <c r="W219" s="31"/>
      <c r="X219" s="30"/>
      <c r="Y219" s="29">
        <v>1</v>
      </c>
    </row>
    <row r="220" spans="1:25" ht="153" customHeight="1" thickBot="1" x14ac:dyDescent="0.3">
      <c r="A220" s="175">
        <v>6</v>
      </c>
      <c r="B220" s="596"/>
      <c r="C220" s="596"/>
      <c r="D220" s="596"/>
      <c r="E220" s="598"/>
      <c r="F220" s="614"/>
      <c r="G220" s="48" t="s">
        <v>565</v>
      </c>
      <c r="H220" s="6">
        <v>1</v>
      </c>
      <c r="I220" s="6">
        <v>1</v>
      </c>
      <c r="J220" s="251">
        <v>1</v>
      </c>
      <c r="K220" s="5" t="s">
        <v>566</v>
      </c>
      <c r="L220" s="444">
        <v>0</v>
      </c>
      <c r="M220" s="6"/>
      <c r="N220" s="31"/>
      <c r="O220" s="30"/>
      <c r="P220" s="32"/>
      <c r="Q220" s="31"/>
      <c r="R220" s="30"/>
      <c r="S220" s="32"/>
      <c r="T220" s="31"/>
      <c r="U220" s="30"/>
      <c r="V220" s="32"/>
      <c r="W220" s="31"/>
      <c r="X220" s="30"/>
      <c r="Y220" s="29">
        <v>1</v>
      </c>
    </row>
    <row r="221" spans="1:25" ht="153" customHeight="1" thickBot="1" x14ac:dyDescent="0.35">
      <c r="A221" s="175">
        <v>7</v>
      </c>
      <c r="B221" s="20" t="s">
        <v>20</v>
      </c>
      <c r="C221" s="20" t="s">
        <v>21</v>
      </c>
      <c r="D221" s="20" t="s">
        <v>22</v>
      </c>
      <c r="E221" s="20" t="s">
        <v>567</v>
      </c>
      <c r="F221" s="17" t="s">
        <v>568</v>
      </c>
      <c r="G221" s="48" t="s">
        <v>569</v>
      </c>
      <c r="H221" s="6">
        <v>1</v>
      </c>
      <c r="I221" s="6">
        <v>1</v>
      </c>
      <c r="J221" s="251">
        <v>1</v>
      </c>
      <c r="K221" s="5" t="s">
        <v>570</v>
      </c>
      <c r="L221" s="444"/>
      <c r="M221" s="6"/>
      <c r="N221" s="31"/>
      <c r="O221" s="30"/>
      <c r="P221" s="32"/>
      <c r="Q221" s="31"/>
      <c r="R221" s="30"/>
      <c r="S221" s="452">
        <v>1</v>
      </c>
      <c r="T221" s="31"/>
      <c r="U221" s="446"/>
      <c r="V221" s="32"/>
      <c r="W221" s="453"/>
      <c r="X221" s="30"/>
      <c r="Y221" s="447"/>
    </row>
    <row r="222" spans="1:25" ht="153" customHeight="1" thickBot="1" x14ac:dyDescent="0.35">
      <c r="A222" s="175">
        <v>8</v>
      </c>
      <c r="B222" s="20" t="s">
        <v>20</v>
      </c>
      <c r="C222" s="20" t="s">
        <v>21</v>
      </c>
      <c r="D222" s="20" t="s">
        <v>22</v>
      </c>
      <c r="E222" s="20" t="s">
        <v>571</v>
      </c>
      <c r="F222" s="20" t="s">
        <v>572</v>
      </c>
      <c r="G222" s="48" t="s">
        <v>573</v>
      </c>
      <c r="H222" s="6">
        <v>1</v>
      </c>
      <c r="I222" s="6">
        <v>1</v>
      </c>
      <c r="J222" s="251">
        <v>1</v>
      </c>
      <c r="K222" s="5" t="s">
        <v>574</v>
      </c>
      <c r="L222" s="444"/>
      <c r="M222" s="6"/>
      <c r="N222" s="31"/>
      <c r="O222" s="30"/>
      <c r="P222" s="32"/>
      <c r="Q222" s="31"/>
      <c r="R222" s="30"/>
      <c r="S222" s="447"/>
      <c r="T222" s="442">
        <v>1</v>
      </c>
      <c r="U222" s="446"/>
      <c r="V222" s="32"/>
      <c r="W222" s="453"/>
      <c r="X222" s="30"/>
      <c r="Y222" s="447"/>
    </row>
    <row r="223" spans="1:25" ht="153" customHeight="1" thickBot="1" x14ac:dyDescent="0.35">
      <c r="A223" s="175">
        <v>9</v>
      </c>
      <c r="B223" s="20" t="s">
        <v>20</v>
      </c>
      <c r="C223" s="20" t="s">
        <v>21</v>
      </c>
      <c r="D223" s="20" t="s">
        <v>22</v>
      </c>
      <c r="E223" s="20" t="s">
        <v>575</v>
      </c>
      <c r="F223" s="20" t="s">
        <v>576</v>
      </c>
      <c r="G223" s="48" t="s">
        <v>577</v>
      </c>
      <c r="H223" s="6">
        <v>1</v>
      </c>
      <c r="I223" s="6">
        <v>1</v>
      </c>
      <c r="J223" s="251">
        <v>1</v>
      </c>
      <c r="K223" s="5" t="s">
        <v>578</v>
      </c>
      <c r="L223" s="444"/>
      <c r="M223" s="6"/>
      <c r="N223" s="31"/>
      <c r="O223" s="30"/>
      <c r="P223" s="32"/>
      <c r="Q223" s="31"/>
      <c r="R223" s="30"/>
      <c r="S223" s="32"/>
      <c r="T223" s="31"/>
      <c r="U223" s="29">
        <v>1</v>
      </c>
      <c r="V223" s="32"/>
      <c r="W223" s="453"/>
      <c r="X223" s="30"/>
      <c r="Y223" s="447"/>
    </row>
    <row r="224" spans="1:25" ht="153" customHeight="1" thickBot="1" x14ac:dyDescent="0.35">
      <c r="A224" s="175">
        <v>10</v>
      </c>
      <c r="B224" s="20" t="s">
        <v>20</v>
      </c>
      <c r="C224" s="20" t="s">
        <v>21</v>
      </c>
      <c r="D224" s="20" t="s">
        <v>22</v>
      </c>
      <c r="E224" s="20" t="s">
        <v>579</v>
      </c>
      <c r="F224" s="20" t="s">
        <v>580</v>
      </c>
      <c r="G224" s="48" t="s">
        <v>581</v>
      </c>
      <c r="H224" s="6">
        <v>1</v>
      </c>
      <c r="I224" s="6">
        <v>1</v>
      </c>
      <c r="J224" s="251">
        <v>1</v>
      </c>
      <c r="K224" s="6" t="s">
        <v>582</v>
      </c>
      <c r="L224" s="444"/>
      <c r="M224" s="6"/>
      <c r="N224" s="31"/>
      <c r="O224" s="30"/>
      <c r="P224" s="32"/>
      <c r="Q224" s="31"/>
      <c r="R224" s="30"/>
      <c r="S224" s="32"/>
      <c r="T224" s="31"/>
      <c r="U224" s="387"/>
      <c r="V224" s="32"/>
      <c r="W224" s="442">
        <v>1</v>
      </c>
      <c r="X224" s="30"/>
      <c r="Y224" s="32"/>
    </row>
    <row r="225" spans="1:25" ht="153" customHeight="1" thickBot="1" x14ac:dyDescent="0.3">
      <c r="A225" s="175">
        <v>11</v>
      </c>
      <c r="B225" s="20" t="s">
        <v>20</v>
      </c>
      <c r="C225" s="20" t="s">
        <v>21</v>
      </c>
      <c r="D225" s="20" t="s">
        <v>22</v>
      </c>
      <c r="E225" s="42" t="s">
        <v>583</v>
      </c>
      <c r="F225" s="20" t="s">
        <v>584</v>
      </c>
      <c r="G225" s="48" t="s">
        <v>585</v>
      </c>
      <c r="H225" s="6">
        <v>1</v>
      </c>
      <c r="I225" s="6">
        <v>1</v>
      </c>
      <c r="J225" s="251">
        <v>1</v>
      </c>
      <c r="K225" s="6" t="s">
        <v>586</v>
      </c>
      <c r="L225" s="444">
        <v>0</v>
      </c>
      <c r="M225" s="6"/>
      <c r="N225" s="225"/>
      <c r="O225" s="226"/>
      <c r="P225" s="448"/>
      <c r="Q225" s="225"/>
      <c r="R225" s="226"/>
      <c r="S225" s="448"/>
      <c r="T225" s="225"/>
      <c r="U225" s="226"/>
      <c r="V225" s="448"/>
      <c r="W225" s="225"/>
      <c r="X225" s="226"/>
      <c r="Y225" s="443">
        <v>1</v>
      </c>
    </row>
    <row r="226" spans="1:25" ht="153" customHeight="1" thickBot="1" x14ac:dyDescent="0.3">
      <c r="A226" s="175">
        <v>12</v>
      </c>
      <c r="B226" s="20" t="s">
        <v>20</v>
      </c>
      <c r="C226" s="20" t="s">
        <v>21</v>
      </c>
      <c r="D226" s="20" t="s">
        <v>22</v>
      </c>
      <c r="E226" s="5" t="s">
        <v>69</v>
      </c>
      <c r="F226" s="5" t="s">
        <v>105</v>
      </c>
      <c r="G226" s="22" t="s">
        <v>71</v>
      </c>
      <c r="H226" s="6">
        <v>1</v>
      </c>
      <c r="I226" s="6">
        <v>1</v>
      </c>
      <c r="J226" s="251">
        <v>1</v>
      </c>
      <c r="K226" s="449" t="s">
        <v>72</v>
      </c>
      <c r="L226" s="450"/>
      <c r="M226" s="20" t="s">
        <v>73</v>
      </c>
      <c r="N226" s="31"/>
      <c r="O226" s="30"/>
      <c r="P226" s="32"/>
      <c r="Q226" s="31"/>
      <c r="R226" s="30"/>
      <c r="S226" s="120"/>
      <c r="T226" s="145">
        <v>1</v>
      </c>
      <c r="U226" s="30"/>
      <c r="V226" s="120"/>
      <c r="W226" s="31"/>
      <c r="X226" s="30"/>
      <c r="Y226" s="32"/>
    </row>
    <row r="227" spans="1:25" ht="153" customHeight="1" thickBot="1" x14ac:dyDescent="0.3">
      <c r="A227" s="577" t="s">
        <v>634</v>
      </c>
      <c r="B227" s="578"/>
      <c r="C227" s="578"/>
      <c r="D227" s="578"/>
      <c r="E227" s="578"/>
      <c r="F227" s="578"/>
      <c r="G227" s="578"/>
      <c r="H227" s="578"/>
      <c r="I227" s="578"/>
      <c r="J227" s="578"/>
      <c r="K227" s="578"/>
      <c r="L227" s="578"/>
      <c r="M227" s="578"/>
      <c r="N227" s="578"/>
      <c r="O227" s="578"/>
      <c r="P227" s="578"/>
      <c r="Q227" s="578"/>
      <c r="R227" s="578"/>
      <c r="S227" s="578"/>
      <c r="T227" s="578"/>
      <c r="U227" s="578"/>
      <c r="V227" s="578"/>
      <c r="W227" s="578"/>
      <c r="X227" s="578"/>
      <c r="Y227" s="579"/>
    </row>
    <row r="228" spans="1:25" ht="153" customHeight="1" x14ac:dyDescent="0.25">
      <c r="A228" s="571" t="s">
        <v>0</v>
      </c>
      <c r="B228" s="580" t="s">
        <v>1</v>
      </c>
      <c r="C228" s="573" t="s">
        <v>2</v>
      </c>
      <c r="D228" s="580" t="s">
        <v>3</v>
      </c>
      <c r="E228" s="580" t="s">
        <v>4</v>
      </c>
      <c r="F228" s="583" t="s">
        <v>5</v>
      </c>
      <c r="G228" s="583" t="s">
        <v>6</v>
      </c>
      <c r="H228" s="580" t="s">
        <v>7</v>
      </c>
      <c r="I228" s="580" t="s">
        <v>8</v>
      </c>
      <c r="J228" s="583" t="s">
        <v>9</v>
      </c>
      <c r="K228" s="583" t="s">
        <v>10</v>
      </c>
      <c r="L228" s="580" t="s">
        <v>11</v>
      </c>
      <c r="M228" s="752" t="s">
        <v>12</v>
      </c>
      <c r="N228" s="571" t="s">
        <v>13</v>
      </c>
      <c r="O228" s="572"/>
      <c r="P228" s="573"/>
      <c r="Q228" s="571" t="s">
        <v>14</v>
      </c>
      <c r="R228" s="572"/>
      <c r="S228" s="573"/>
      <c r="T228" s="571" t="s">
        <v>15</v>
      </c>
      <c r="U228" s="572"/>
      <c r="V228" s="573"/>
      <c r="W228" s="572" t="s">
        <v>16</v>
      </c>
      <c r="X228" s="572"/>
      <c r="Y228" s="573"/>
    </row>
    <row r="229" spans="1:25" ht="153" customHeight="1" thickBot="1" x14ac:dyDescent="0.3">
      <c r="A229" s="730"/>
      <c r="B229" s="581"/>
      <c r="C229" s="731"/>
      <c r="D229" s="581"/>
      <c r="E229" s="581"/>
      <c r="F229" s="584"/>
      <c r="G229" s="584"/>
      <c r="H229" s="581"/>
      <c r="I229" s="586"/>
      <c r="J229" s="584"/>
      <c r="K229" s="584"/>
      <c r="L229" s="581"/>
      <c r="M229" s="753"/>
      <c r="N229" s="574"/>
      <c r="O229" s="575"/>
      <c r="P229" s="576"/>
      <c r="Q229" s="574"/>
      <c r="R229" s="575"/>
      <c r="S229" s="576"/>
      <c r="T229" s="574"/>
      <c r="U229" s="575"/>
      <c r="V229" s="576"/>
      <c r="W229" s="575"/>
      <c r="X229" s="575"/>
      <c r="Y229" s="576"/>
    </row>
    <row r="230" spans="1:25" ht="153" customHeight="1" thickBot="1" x14ac:dyDescent="0.3">
      <c r="A230" s="730"/>
      <c r="B230" s="581"/>
      <c r="C230" s="731"/>
      <c r="D230" s="581"/>
      <c r="E230" s="581"/>
      <c r="F230" s="584"/>
      <c r="G230" s="584"/>
      <c r="H230" s="581"/>
      <c r="I230" s="1" t="s">
        <v>17</v>
      </c>
      <c r="J230" s="584"/>
      <c r="K230" s="584"/>
      <c r="L230" s="581"/>
      <c r="M230" s="753"/>
      <c r="N230" s="2">
        <v>1</v>
      </c>
      <c r="O230" s="3">
        <v>2</v>
      </c>
      <c r="P230" s="4">
        <v>3</v>
      </c>
      <c r="Q230" s="2">
        <v>1</v>
      </c>
      <c r="R230" s="3">
        <v>2</v>
      </c>
      <c r="S230" s="4">
        <v>3</v>
      </c>
      <c r="T230" s="2">
        <v>1</v>
      </c>
      <c r="U230" s="3">
        <v>2</v>
      </c>
      <c r="V230" s="4">
        <v>3</v>
      </c>
      <c r="W230" s="441">
        <v>1</v>
      </c>
      <c r="X230" s="3">
        <v>2</v>
      </c>
      <c r="Y230" s="4">
        <v>3</v>
      </c>
    </row>
    <row r="231" spans="1:25" ht="153" customHeight="1" thickBot="1" x14ac:dyDescent="0.3">
      <c r="A231" s="175">
        <v>1</v>
      </c>
      <c r="B231" s="48" t="s">
        <v>588</v>
      </c>
      <c r="C231" s="438" t="s">
        <v>21</v>
      </c>
      <c r="D231" s="20" t="s">
        <v>22</v>
      </c>
      <c r="E231" s="20" t="s">
        <v>589</v>
      </c>
      <c r="F231" s="20" t="s">
        <v>590</v>
      </c>
      <c r="G231" s="6" t="s">
        <v>591</v>
      </c>
      <c r="H231" s="6">
        <v>3</v>
      </c>
      <c r="I231" s="6">
        <f>+Y231</f>
        <v>3</v>
      </c>
      <c r="J231" s="251">
        <f>+I231/H231</f>
        <v>1</v>
      </c>
      <c r="K231" s="6" t="s">
        <v>591</v>
      </c>
      <c r="L231" s="332">
        <v>0</v>
      </c>
      <c r="M231" s="21" t="s">
        <v>592</v>
      </c>
      <c r="N231" s="45"/>
      <c r="O231" s="46"/>
      <c r="P231" s="430"/>
      <c r="Q231" s="45"/>
      <c r="R231" s="46"/>
      <c r="S231" s="430"/>
      <c r="T231" s="45"/>
      <c r="U231" s="46"/>
      <c r="V231" s="430"/>
      <c r="W231" s="107"/>
      <c r="X231" s="46"/>
      <c r="Y231" s="388">
        <v>3</v>
      </c>
    </row>
    <row r="232" spans="1:25" ht="153" customHeight="1" thickBot="1" x14ac:dyDescent="0.3">
      <c r="A232" s="175">
        <v>2</v>
      </c>
      <c r="B232" s="48" t="s">
        <v>588</v>
      </c>
      <c r="C232" s="438" t="s">
        <v>21</v>
      </c>
      <c r="D232" s="20" t="s">
        <v>22</v>
      </c>
      <c r="E232" s="20" t="s">
        <v>593</v>
      </c>
      <c r="F232" s="128" t="s">
        <v>594</v>
      </c>
      <c r="G232" s="5" t="s">
        <v>595</v>
      </c>
      <c r="H232" s="6">
        <v>1</v>
      </c>
      <c r="I232" s="6">
        <v>1</v>
      </c>
      <c r="J232" s="136">
        <f t="shared" ref="J232:J243" si="20">+I232/H232</f>
        <v>1</v>
      </c>
      <c r="K232" s="20" t="s">
        <v>596</v>
      </c>
      <c r="L232" s="142">
        <v>0</v>
      </c>
      <c r="M232" s="21" t="s">
        <v>597</v>
      </c>
      <c r="N232" s="45"/>
      <c r="O232" s="46"/>
      <c r="P232" s="430"/>
      <c r="Q232" s="45"/>
      <c r="R232" s="46"/>
      <c r="S232" s="388">
        <v>1</v>
      </c>
      <c r="T232" s="45"/>
      <c r="U232" s="46"/>
      <c r="V232" s="430"/>
      <c r="W232" s="107"/>
      <c r="X232" s="46"/>
      <c r="Y232" s="430"/>
    </row>
    <row r="233" spans="1:25" ht="153" customHeight="1" thickBot="1" x14ac:dyDescent="0.3">
      <c r="A233" s="175">
        <v>3</v>
      </c>
      <c r="B233" s="48" t="s">
        <v>588</v>
      </c>
      <c r="C233" s="438" t="s">
        <v>21</v>
      </c>
      <c r="D233" s="20" t="s">
        <v>22</v>
      </c>
      <c r="E233" s="20" t="s">
        <v>598</v>
      </c>
      <c r="F233" s="128" t="s">
        <v>599</v>
      </c>
      <c r="G233" s="5" t="s">
        <v>600</v>
      </c>
      <c r="H233" s="6">
        <v>1</v>
      </c>
      <c r="I233" s="6">
        <v>1</v>
      </c>
      <c r="J233" s="136">
        <f t="shared" si="20"/>
        <v>1</v>
      </c>
      <c r="K233" s="20" t="s">
        <v>601</v>
      </c>
      <c r="L233" s="142">
        <v>0</v>
      </c>
      <c r="M233" s="21" t="s">
        <v>602</v>
      </c>
      <c r="N233" s="45"/>
      <c r="O233" s="46"/>
      <c r="P233" s="430"/>
      <c r="Q233" s="45"/>
      <c r="R233" s="46"/>
      <c r="S233" s="430"/>
      <c r="T233" s="45"/>
      <c r="U233" s="384">
        <v>1</v>
      </c>
      <c r="V233" s="430"/>
      <c r="W233" s="107"/>
      <c r="X233" s="46"/>
      <c r="Y233" s="430"/>
    </row>
    <row r="234" spans="1:25" ht="153" customHeight="1" thickBot="1" x14ac:dyDescent="0.3">
      <c r="A234" s="437"/>
      <c r="B234" s="440" t="s">
        <v>588</v>
      </c>
      <c r="C234" s="439" t="s">
        <v>21</v>
      </c>
      <c r="D234" s="20" t="s">
        <v>22</v>
      </c>
      <c r="E234" s="597" t="s">
        <v>603</v>
      </c>
      <c r="F234" s="735" t="s">
        <v>604</v>
      </c>
      <c r="G234" s="20" t="s">
        <v>605</v>
      </c>
      <c r="H234" s="6">
        <v>1</v>
      </c>
      <c r="I234" s="6">
        <v>1</v>
      </c>
      <c r="J234" s="136">
        <f>+I234/H234</f>
        <v>1</v>
      </c>
      <c r="K234" s="20"/>
      <c r="L234" s="142"/>
      <c r="M234" s="21"/>
      <c r="N234" s="398"/>
      <c r="O234" s="454">
        <v>1</v>
      </c>
      <c r="P234" s="455"/>
      <c r="Q234" s="398"/>
      <c r="R234" s="456"/>
      <c r="S234" s="455"/>
      <c r="T234" s="398"/>
      <c r="U234" s="456"/>
      <c r="V234" s="455"/>
      <c r="W234" s="457"/>
      <c r="X234" s="456"/>
      <c r="Y234" s="455"/>
    </row>
    <row r="235" spans="1:25" ht="153" customHeight="1" thickBot="1" x14ac:dyDescent="0.3">
      <c r="A235" s="458">
        <v>4</v>
      </c>
      <c r="B235" s="459" t="s">
        <v>588</v>
      </c>
      <c r="C235" s="460" t="s">
        <v>21</v>
      </c>
      <c r="D235" s="132" t="s">
        <v>22</v>
      </c>
      <c r="E235" s="598"/>
      <c r="F235" s="737"/>
      <c r="G235" s="20" t="s">
        <v>606</v>
      </c>
      <c r="H235" s="6">
        <v>1</v>
      </c>
      <c r="I235" s="6">
        <v>1</v>
      </c>
      <c r="J235" s="136">
        <f>+I235/H235</f>
        <v>1</v>
      </c>
      <c r="K235" s="20" t="s">
        <v>607</v>
      </c>
      <c r="L235" s="142">
        <v>0</v>
      </c>
      <c r="M235" s="21" t="s">
        <v>608</v>
      </c>
      <c r="N235" s="262"/>
      <c r="O235" s="461">
        <v>1</v>
      </c>
      <c r="P235" s="462"/>
      <c r="Q235" s="262"/>
      <c r="R235" s="463"/>
      <c r="S235" s="462"/>
      <c r="T235" s="262"/>
      <c r="U235" s="463"/>
      <c r="V235" s="462"/>
      <c r="W235" s="464"/>
      <c r="X235" s="463"/>
      <c r="Y235" s="462"/>
    </row>
    <row r="236" spans="1:25" ht="153" customHeight="1" thickBot="1" x14ac:dyDescent="0.35">
      <c r="A236" s="175">
        <v>8</v>
      </c>
      <c r="B236" s="48" t="s">
        <v>588</v>
      </c>
      <c r="C236" s="438" t="s">
        <v>21</v>
      </c>
      <c r="D236" s="20" t="s">
        <v>22</v>
      </c>
      <c r="E236" s="371" t="s">
        <v>609</v>
      </c>
      <c r="F236" s="35" t="s">
        <v>610</v>
      </c>
      <c r="G236" s="20" t="s">
        <v>40</v>
      </c>
      <c r="H236" s="6">
        <v>1</v>
      </c>
      <c r="I236" s="6">
        <v>1</v>
      </c>
      <c r="J236" s="136">
        <f t="shared" si="20"/>
        <v>1</v>
      </c>
      <c r="K236" s="20"/>
      <c r="L236" s="142">
        <v>0</v>
      </c>
      <c r="M236" s="21" t="s">
        <v>200</v>
      </c>
      <c r="N236" s="45"/>
      <c r="O236" s="46"/>
      <c r="P236" s="465"/>
      <c r="Q236" s="466"/>
      <c r="R236" s="429">
        <v>1</v>
      </c>
      <c r="S236" s="467"/>
      <c r="T236" s="468"/>
      <c r="U236" s="469"/>
      <c r="V236" s="430"/>
      <c r="W236" s="107"/>
      <c r="X236" s="46"/>
      <c r="Y236" s="430"/>
    </row>
    <row r="237" spans="1:25" ht="153" customHeight="1" thickBot="1" x14ac:dyDescent="0.3">
      <c r="A237" s="175">
        <v>9</v>
      </c>
      <c r="B237" s="48" t="s">
        <v>588</v>
      </c>
      <c r="C237" s="438" t="s">
        <v>21</v>
      </c>
      <c r="D237" s="20" t="s">
        <v>22</v>
      </c>
      <c r="E237" s="470" t="s">
        <v>611</v>
      </c>
      <c r="F237" s="128" t="s">
        <v>612</v>
      </c>
      <c r="G237" s="20" t="s">
        <v>613</v>
      </c>
      <c r="H237" s="6">
        <v>9</v>
      </c>
      <c r="I237" s="6">
        <v>9</v>
      </c>
      <c r="J237" s="136">
        <f t="shared" si="20"/>
        <v>1</v>
      </c>
      <c r="K237" s="20" t="s">
        <v>614</v>
      </c>
      <c r="L237" s="142">
        <v>0</v>
      </c>
      <c r="M237" s="21" t="s">
        <v>615</v>
      </c>
      <c r="N237" s="45"/>
      <c r="O237" s="46"/>
      <c r="P237" s="465"/>
      <c r="Q237" s="45"/>
      <c r="R237" s="46"/>
      <c r="S237" s="465"/>
      <c r="T237" s="45"/>
      <c r="U237" s="46"/>
      <c r="V237" s="465"/>
      <c r="W237" s="471"/>
      <c r="X237" s="46"/>
      <c r="Y237" s="430">
        <v>9</v>
      </c>
    </row>
    <row r="238" spans="1:25" ht="153" customHeight="1" thickBot="1" x14ac:dyDescent="0.3">
      <c r="A238" s="744">
        <v>10</v>
      </c>
      <c r="B238" s="440" t="s">
        <v>588</v>
      </c>
      <c r="C238" s="439" t="s">
        <v>21</v>
      </c>
      <c r="D238" s="747" t="s">
        <v>22</v>
      </c>
      <c r="E238" s="750" t="s">
        <v>616</v>
      </c>
      <c r="F238" s="675" t="s">
        <v>617</v>
      </c>
      <c r="G238" s="5" t="s">
        <v>618</v>
      </c>
      <c r="H238" s="6">
        <v>9</v>
      </c>
      <c r="I238" s="6">
        <f>+P238+S238+V238+Y238</f>
        <v>9</v>
      </c>
      <c r="J238" s="251">
        <f t="shared" si="20"/>
        <v>1</v>
      </c>
      <c r="K238" s="20" t="s">
        <v>619</v>
      </c>
      <c r="L238" s="332">
        <v>0</v>
      </c>
      <c r="M238" s="602" t="s">
        <v>620</v>
      </c>
      <c r="N238" s="45"/>
      <c r="O238" s="46"/>
      <c r="P238" s="388">
        <v>3</v>
      </c>
      <c r="Q238" s="45"/>
      <c r="R238" s="46"/>
      <c r="S238" s="388">
        <v>2</v>
      </c>
      <c r="T238" s="45"/>
      <c r="U238" s="46"/>
      <c r="V238" s="388">
        <v>2</v>
      </c>
      <c r="W238" s="107"/>
      <c r="X238" s="46"/>
      <c r="Y238" s="388">
        <v>2</v>
      </c>
    </row>
    <row r="239" spans="1:25" ht="153" customHeight="1" thickBot="1" x14ac:dyDescent="0.35">
      <c r="A239" s="745"/>
      <c r="B239" s="472" t="s">
        <v>588</v>
      </c>
      <c r="C239" s="473" t="s">
        <v>21</v>
      </c>
      <c r="D239" s="748"/>
      <c r="E239" s="751"/>
      <c r="F239" s="677"/>
      <c r="G239" s="17" t="s">
        <v>621</v>
      </c>
      <c r="H239" s="168">
        <v>0.9</v>
      </c>
      <c r="I239" s="168">
        <f>+AVERAGE(N239:Y239)</f>
        <v>0.9</v>
      </c>
      <c r="J239" s="474">
        <f>+I240/H239</f>
        <v>1</v>
      </c>
      <c r="K239" s="26" t="s">
        <v>622</v>
      </c>
      <c r="L239" s="445">
        <v>0</v>
      </c>
      <c r="M239" s="615"/>
      <c r="N239" s="149"/>
      <c r="O239" s="123"/>
      <c r="P239" s="475">
        <v>0.9</v>
      </c>
      <c r="Q239" s="149"/>
      <c r="R239" s="123"/>
      <c r="S239" s="475">
        <v>0.9</v>
      </c>
      <c r="T239" s="149"/>
      <c r="U239" s="123"/>
      <c r="V239" s="475">
        <v>0.9</v>
      </c>
      <c r="W239" s="476"/>
      <c r="X239" s="123"/>
      <c r="Y239" s="475">
        <v>0.9</v>
      </c>
    </row>
    <row r="240" spans="1:25" ht="153" customHeight="1" thickBot="1" x14ac:dyDescent="0.3">
      <c r="A240" s="745"/>
      <c r="B240" s="472" t="s">
        <v>588</v>
      </c>
      <c r="C240" s="473" t="s">
        <v>21</v>
      </c>
      <c r="D240" s="748"/>
      <c r="E240" s="732" t="s">
        <v>623</v>
      </c>
      <c r="F240" s="735" t="s">
        <v>624</v>
      </c>
      <c r="G240" s="378" t="s">
        <v>625</v>
      </c>
      <c r="H240" s="477">
        <v>0.9</v>
      </c>
      <c r="I240" s="478">
        <f>+(P240/25+S240/25+V240/25+Y240/25)/4*H240</f>
        <v>0.9</v>
      </c>
      <c r="J240" s="479">
        <f>+I240/H240</f>
        <v>1</v>
      </c>
      <c r="K240" s="371" t="s">
        <v>626</v>
      </c>
      <c r="L240" s="142">
        <v>0</v>
      </c>
      <c r="M240" s="738" t="s">
        <v>627</v>
      </c>
      <c r="N240" s="45"/>
      <c r="O240" s="46"/>
      <c r="P240" s="388">
        <v>25</v>
      </c>
      <c r="Q240" s="45"/>
      <c r="R240" s="46"/>
      <c r="S240" s="388">
        <v>25</v>
      </c>
      <c r="T240" s="45"/>
      <c r="U240" s="46"/>
      <c r="V240" s="388">
        <v>25</v>
      </c>
      <c r="W240" s="107"/>
      <c r="X240" s="46"/>
      <c r="Y240" s="388">
        <v>25</v>
      </c>
    </row>
    <row r="241" spans="1:25" ht="153" customHeight="1" thickBot="1" x14ac:dyDescent="0.3">
      <c r="A241" s="745"/>
      <c r="B241" s="472" t="s">
        <v>588</v>
      </c>
      <c r="C241" s="473" t="s">
        <v>21</v>
      </c>
      <c r="D241" s="748"/>
      <c r="E241" s="733"/>
      <c r="F241" s="736"/>
      <c r="G241" s="5" t="s">
        <v>628</v>
      </c>
      <c r="H241" s="6">
        <v>1</v>
      </c>
      <c r="I241" s="6">
        <v>1</v>
      </c>
      <c r="J241" s="136">
        <f t="shared" si="20"/>
        <v>1</v>
      </c>
      <c r="K241" s="20" t="s">
        <v>629</v>
      </c>
      <c r="L241" s="142">
        <v>0</v>
      </c>
      <c r="M241" s="739"/>
      <c r="N241" s="480"/>
      <c r="O241" s="481"/>
      <c r="P241" s="482"/>
      <c r="Q241" s="480"/>
      <c r="R241" s="481"/>
      <c r="S241" s="482"/>
      <c r="T241" s="483">
        <v>1</v>
      </c>
      <c r="U241" s="481"/>
      <c r="V241" s="482"/>
      <c r="W241" s="484"/>
      <c r="X241" s="481"/>
      <c r="Y241" s="482"/>
    </row>
    <row r="242" spans="1:25" ht="153" customHeight="1" thickBot="1" x14ac:dyDescent="0.3">
      <c r="A242" s="745"/>
      <c r="B242" s="472" t="s">
        <v>588</v>
      </c>
      <c r="C242" s="473" t="s">
        <v>21</v>
      </c>
      <c r="D242" s="748"/>
      <c r="E242" s="733"/>
      <c r="F242" s="736"/>
      <c r="G242" s="5" t="s">
        <v>630</v>
      </c>
      <c r="H242" s="6">
        <v>3</v>
      </c>
      <c r="I242" s="6">
        <f>+N242+W242+X242</f>
        <v>3</v>
      </c>
      <c r="J242" s="136">
        <f>+I242/H242</f>
        <v>1</v>
      </c>
      <c r="K242" s="20" t="s">
        <v>631</v>
      </c>
      <c r="L242" s="142">
        <v>0</v>
      </c>
      <c r="M242" s="739"/>
      <c r="N242" s="483">
        <v>1</v>
      </c>
      <c r="O242" s="481"/>
      <c r="P242" s="485"/>
      <c r="Q242" s="486"/>
      <c r="R242" s="487"/>
      <c r="S242" s="488"/>
      <c r="T242" s="486"/>
      <c r="U242" s="487"/>
      <c r="V242" s="489"/>
      <c r="W242" s="490">
        <v>1</v>
      </c>
      <c r="X242" s="429">
        <v>1</v>
      </c>
      <c r="Y242" s="488"/>
    </row>
    <row r="243" spans="1:25" ht="153" customHeight="1" thickBot="1" x14ac:dyDescent="0.3">
      <c r="A243" s="746"/>
      <c r="B243" s="459" t="s">
        <v>588</v>
      </c>
      <c r="C243" s="460" t="s">
        <v>21</v>
      </c>
      <c r="D243" s="749"/>
      <c r="E243" s="734"/>
      <c r="F243" s="737"/>
      <c r="G243" s="5" t="s">
        <v>632</v>
      </c>
      <c r="H243" s="6">
        <v>1</v>
      </c>
      <c r="I243" s="6">
        <v>0</v>
      </c>
      <c r="J243" s="136">
        <f t="shared" si="20"/>
        <v>0</v>
      </c>
      <c r="K243" s="20" t="s">
        <v>633</v>
      </c>
      <c r="L243" s="142">
        <v>0</v>
      </c>
      <c r="M243" s="740"/>
      <c r="N243" s="491"/>
      <c r="O243" s="492"/>
      <c r="P243" s="493">
        <v>1</v>
      </c>
      <c r="Q243" s="494"/>
      <c r="R243" s="495"/>
      <c r="S243" s="496"/>
      <c r="T243" s="497"/>
      <c r="U243" s="495"/>
      <c r="V243" s="496"/>
      <c r="W243" s="498"/>
      <c r="X243" s="495"/>
      <c r="Y243" s="496"/>
    </row>
    <row r="244" spans="1:25" ht="153" customHeight="1" thickBot="1" x14ac:dyDescent="0.3">
      <c r="A244" s="577" t="s">
        <v>19</v>
      </c>
      <c r="B244" s="578"/>
      <c r="C244" s="578"/>
      <c r="D244" s="578"/>
      <c r="E244" s="578"/>
      <c r="F244" s="578"/>
      <c r="G244" s="578"/>
      <c r="H244" s="578"/>
      <c r="I244" s="578"/>
      <c r="J244" s="578"/>
      <c r="K244" s="578"/>
      <c r="L244" s="578"/>
      <c r="M244" s="578"/>
      <c r="N244" s="578"/>
      <c r="O244" s="578"/>
      <c r="P244" s="578"/>
      <c r="Q244" s="578"/>
      <c r="R244" s="578"/>
      <c r="S244" s="578"/>
      <c r="T244" s="578"/>
      <c r="U244" s="578"/>
      <c r="V244" s="578"/>
      <c r="W244" s="578"/>
      <c r="X244" s="578"/>
      <c r="Y244" s="579"/>
    </row>
    <row r="245" spans="1:25" ht="153" customHeight="1" x14ac:dyDescent="0.25">
      <c r="A245" s="589" t="s">
        <v>0</v>
      </c>
      <c r="B245" s="589" t="s">
        <v>1</v>
      </c>
      <c r="C245" s="589" t="s">
        <v>2</v>
      </c>
      <c r="D245" s="589" t="s">
        <v>3</v>
      </c>
      <c r="E245" s="589" t="s">
        <v>4</v>
      </c>
      <c r="F245" s="590" t="s">
        <v>5</v>
      </c>
      <c r="G245" s="590" t="s">
        <v>6</v>
      </c>
      <c r="H245" s="589" t="s">
        <v>7</v>
      </c>
      <c r="I245" s="589" t="s">
        <v>8</v>
      </c>
      <c r="J245" s="590" t="s">
        <v>9</v>
      </c>
      <c r="K245" s="590" t="s">
        <v>10</v>
      </c>
      <c r="L245" s="589" t="s">
        <v>11</v>
      </c>
      <c r="M245" s="590" t="s">
        <v>12</v>
      </c>
      <c r="N245" s="591" t="s">
        <v>13</v>
      </c>
      <c r="O245" s="572"/>
      <c r="P245" s="592"/>
      <c r="Q245" s="591" t="s">
        <v>14</v>
      </c>
      <c r="R245" s="572"/>
      <c r="S245" s="592"/>
      <c r="T245" s="591" t="s">
        <v>15</v>
      </c>
      <c r="U245" s="572"/>
      <c r="V245" s="592"/>
      <c r="W245" s="591" t="s">
        <v>16</v>
      </c>
      <c r="X245" s="572"/>
      <c r="Y245" s="592"/>
    </row>
    <row r="246" spans="1:25" ht="153" customHeight="1" thickBot="1" x14ac:dyDescent="0.3">
      <c r="A246" s="581"/>
      <c r="B246" s="581"/>
      <c r="C246" s="581"/>
      <c r="D246" s="581"/>
      <c r="E246" s="581"/>
      <c r="F246" s="584"/>
      <c r="G246" s="584"/>
      <c r="H246" s="581"/>
      <c r="I246" s="586"/>
      <c r="J246" s="584"/>
      <c r="K246" s="584"/>
      <c r="L246" s="581"/>
      <c r="M246" s="584"/>
      <c r="N246" s="574"/>
      <c r="O246" s="575"/>
      <c r="P246" s="576"/>
      <c r="Q246" s="574"/>
      <c r="R246" s="575"/>
      <c r="S246" s="576"/>
      <c r="T246" s="574"/>
      <c r="U246" s="575"/>
      <c r="V246" s="576"/>
      <c r="W246" s="574"/>
      <c r="X246" s="575"/>
      <c r="Y246" s="576"/>
    </row>
    <row r="247" spans="1:25" ht="153" customHeight="1" thickBot="1" x14ac:dyDescent="0.3">
      <c r="A247" s="582"/>
      <c r="B247" s="581"/>
      <c r="C247" s="581"/>
      <c r="D247" s="581"/>
      <c r="E247" s="581"/>
      <c r="F247" s="584"/>
      <c r="G247" s="584"/>
      <c r="H247" s="581"/>
      <c r="I247" s="1" t="s">
        <v>17</v>
      </c>
      <c r="J247" s="612"/>
      <c r="K247" s="584"/>
      <c r="L247" s="581"/>
      <c r="M247" s="584"/>
      <c r="N247" s="2">
        <v>1</v>
      </c>
      <c r="O247" s="3">
        <v>2</v>
      </c>
      <c r="P247" s="4">
        <v>3</v>
      </c>
      <c r="Q247" s="2">
        <v>1</v>
      </c>
      <c r="R247" s="3">
        <v>2</v>
      </c>
      <c r="S247" s="4">
        <v>3</v>
      </c>
      <c r="T247" s="2">
        <v>1</v>
      </c>
      <c r="U247" s="3">
        <v>2</v>
      </c>
      <c r="V247" s="4">
        <v>3</v>
      </c>
      <c r="W247" s="2">
        <v>1</v>
      </c>
      <c r="X247" s="3">
        <v>2</v>
      </c>
      <c r="Y247" s="4">
        <v>3</v>
      </c>
    </row>
    <row r="248" spans="1:25" ht="153" customHeight="1" thickBot="1" x14ac:dyDescent="0.35">
      <c r="A248" s="715">
        <v>1</v>
      </c>
      <c r="B248" s="718" t="s">
        <v>20</v>
      </c>
      <c r="C248" s="718" t="s">
        <v>21</v>
      </c>
      <c r="D248" s="718" t="s">
        <v>22</v>
      </c>
      <c r="E248" s="718" t="s">
        <v>23</v>
      </c>
      <c r="F248" s="719" t="s">
        <v>24</v>
      </c>
      <c r="G248" s="5" t="s">
        <v>25</v>
      </c>
      <c r="H248" s="6">
        <v>1</v>
      </c>
      <c r="I248" s="6">
        <f>+O248</f>
        <v>1</v>
      </c>
      <c r="J248" s="7">
        <f>+I248/H248</f>
        <v>1</v>
      </c>
      <c r="K248" s="5" t="s">
        <v>26</v>
      </c>
      <c r="L248" s="8">
        <v>0</v>
      </c>
      <c r="M248" s="720" t="s">
        <v>27</v>
      </c>
      <c r="N248" s="9"/>
      <c r="O248" s="10">
        <v>1</v>
      </c>
      <c r="P248" s="11"/>
      <c r="Q248" s="12"/>
      <c r="R248" s="13"/>
      <c r="S248" s="11"/>
      <c r="T248" s="12"/>
      <c r="U248" s="13"/>
      <c r="V248" s="11"/>
      <c r="W248" s="12"/>
      <c r="X248" s="13"/>
      <c r="Y248" s="14"/>
    </row>
    <row r="249" spans="1:25" ht="153" customHeight="1" thickBot="1" x14ac:dyDescent="0.35">
      <c r="A249" s="716"/>
      <c r="B249" s="684"/>
      <c r="C249" s="684"/>
      <c r="D249" s="684"/>
      <c r="E249" s="684"/>
      <c r="F249" s="620"/>
      <c r="G249" s="5" t="s">
        <v>28</v>
      </c>
      <c r="H249" s="6">
        <v>1</v>
      </c>
      <c r="I249" s="6">
        <f>+P249</f>
        <v>1</v>
      </c>
      <c r="J249" s="7">
        <f t="shared" ref="J249:J250" si="21">+I249/H249</f>
        <v>1</v>
      </c>
      <c r="K249" s="5" t="s">
        <v>29</v>
      </c>
      <c r="L249" s="8">
        <v>0</v>
      </c>
      <c r="M249" s="603"/>
      <c r="N249" s="12"/>
      <c r="O249" s="13"/>
      <c r="P249" s="15">
        <v>1</v>
      </c>
      <c r="Q249" s="9"/>
      <c r="R249" s="16"/>
      <c r="S249" s="14"/>
      <c r="T249" s="12"/>
      <c r="U249" s="16"/>
      <c r="V249" s="14"/>
      <c r="W249" s="12"/>
      <c r="X249" s="13"/>
      <c r="Y249" s="14"/>
    </row>
    <row r="250" spans="1:25" ht="153" customHeight="1" thickBot="1" x14ac:dyDescent="0.35">
      <c r="A250" s="717"/>
      <c r="B250" s="598"/>
      <c r="C250" s="598"/>
      <c r="D250" s="598"/>
      <c r="E250" s="598"/>
      <c r="F250" s="614"/>
      <c r="G250" s="5" t="s">
        <v>30</v>
      </c>
      <c r="H250" s="6">
        <v>1</v>
      </c>
      <c r="I250" s="6">
        <f>+Q250</f>
        <v>1</v>
      </c>
      <c r="J250" s="7">
        <f t="shared" si="21"/>
        <v>1</v>
      </c>
      <c r="K250" s="5" t="s">
        <v>31</v>
      </c>
      <c r="L250" s="8">
        <v>0</v>
      </c>
      <c r="M250" s="615"/>
      <c r="N250" s="12"/>
      <c r="O250" s="13"/>
      <c r="P250" s="14"/>
      <c r="Q250" s="18">
        <v>1</v>
      </c>
      <c r="R250" s="16"/>
      <c r="S250" s="14"/>
      <c r="T250" s="12"/>
      <c r="U250" s="16"/>
      <c r="V250" s="14"/>
      <c r="W250" s="12"/>
      <c r="X250" s="13"/>
      <c r="Y250" s="14"/>
    </row>
    <row r="251" spans="1:25" ht="153" customHeight="1" thickBot="1" x14ac:dyDescent="0.3">
      <c r="A251" s="19">
        <f>+A248+1</f>
        <v>2</v>
      </c>
      <c r="B251" s="20" t="s">
        <v>20</v>
      </c>
      <c r="C251" s="20" t="s">
        <v>32</v>
      </c>
      <c r="D251" s="20" t="s">
        <v>22</v>
      </c>
      <c r="E251" s="20" t="s">
        <v>33</v>
      </c>
      <c r="F251" s="20" t="s">
        <v>34</v>
      </c>
      <c r="G251" s="5" t="s">
        <v>35</v>
      </c>
      <c r="H251" s="6">
        <v>1</v>
      </c>
      <c r="I251" s="6">
        <f>+Q251</f>
        <v>1</v>
      </c>
      <c r="J251" s="7">
        <f>+I251/H251</f>
        <v>1</v>
      </c>
      <c r="K251" s="5" t="s">
        <v>36</v>
      </c>
      <c r="L251" s="8">
        <v>0</v>
      </c>
      <c r="M251" s="21" t="s">
        <v>37</v>
      </c>
      <c r="N251" s="12"/>
      <c r="O251" s="13"/>
      <c r="P251" s="14"/>
      <c r="Q251" s="18">
        <v>1</v>
      </c>
      <c r="R251" s="14"/>
      <c r="S251" s="14"/>
      <c r="T251" s="12"/>
      <c r="U251" s="13"/>
      <c r="V251" s="14"/>
      <c r="W251" s="12"/>
      <c r="X251" s="13"/>
      <c r="Y251" s="14"/>
    </row>
    <row r="252" spans="1:25" ht="153" customHeight="1" thickBot="1" x14ac:dyDescent="0.35">
      <c r="A252" s="19">
        <f>+A251+1</f>
        <v>3</v>
      </c>
      <c r="B252" s="20" t="s">
        <v>20</v>
      </c>
      <c r="C252" s="20" t="s">
        <v>32</v>
      </c>
      <c r="D252" s="20" t="s">
        <v>22</v>
      </c>
      <c r="E252" s="20" t="s">
        <v>38</v>
      </c>
      <c r="F252" s="22" t="s">
        <v>39</v>
      </c>
      <c r="G252" s="5" t="s">
        <v>40</v>
      </c>
      <c r="H252" s="6">
        <v>2</v>
      </c>
      <c r="I252" s="6">
        <f>+T252+W252</f>
        <v>2</v>
      </c>
      <c r="J252" s="7">
        <f>+I252/H252</f>
        <v>1</v>
      </c>
      <c r="K252" s="5" t="s">
        <v>41</v>
      </c>
      <c r="L252" s="8">
        <v>0</v>
      </c>
      <c r="M252" s="21" t="s">
        <v>42</v>
      </c>
      <c r="N252" s="12"/>
      <c r="O252" s="13"/>
      <c r="P252" s="14"/>
      <c r="Q252" s="12"/>
      <c r="R252" s="23"/>
      <c r="S252" s="14"/>
      <c r="T252" s="24">
        <v>1</v>
      </c>
      <c r="U252" s="13"/>
      <c r="V252" s="14"/>
      <c r="W252" s="24">
        <v>1</v>
      </c>
      <c r="X252" s="14"/>
      <c r="Y252" s="25"/>
    </row>
    <row r="253" spans="1:25" ht="153" customHeight="1" thickBot="1" x14ac:dyDescent="0.35">
      <c r="A253" s="19">
        <v>4</v>
      </c>
      <c r="B253" s="20" t="s">
        <v>20</v>
      </c>
      <c r="C253" s="20" t="s">
        <v>32</v>
      </c>
      <c r="D253" s="20" t="s">
        <v>22</v>
      </c>
      <c r="E253" s="20" t="s">
        <v>43</v>
      </c>
      <c r="F253" s="20" t="s">
        <v>44</v>
      </c>
      <c r="G253" s="5" t="s">
        <v>45</v>
      </c>
      <c r="H253" s="6">
        <v>1</v>
      </c>
      <c r="I253" s="6">
        <f>+P253+T253</f>
        <v>1</v>
      </c>
      <c r="J253" s="7">
        <f>+I253/H253</f>
        <v>1</v>
      </c>
      <c r="K253" s="20" t="s">
        <v>46</v>
      </c>
      <c r="L253" s="8">
        <v>0</v>
      </c>
      <c r="M253" s="21" t="s">
        <v>47</v>
      </c>
      <c r="N253" s="12"/>
      <c r="O253" s="23"/>
      <c r="P253" s="14"/>
      <c r="Q253" s="12"/>
      <c r="R253" s="13"/>
      <c r="S253" s="25"/>
      <c r="T253" s="24">
        <v>1</v>
      </c>
      <c r="U253" s="13"/>
      <c r="V253" s="14"/>
      <c r="W253" s="12"/>
      <c r="X253" s="13"/>
      <c r="Y253" s="14"/>
    </row>
    <row r="254" spans="1:25" ht="153" customHeight="1" thickBot="1" x14ac:dyDescent="0.3">
      <c r="A254" s="715">
        <f t="shared" ref="A254" si="22">+A253+1</f>
        <v>5</v>
      </c>
      <c r="B254" s="718" t="s">
        <v>20</v>
      </c>
      <c r="C254" s="718" t="s">
        <v>32</v>
      </c>
      <c r="D254" s="718" t="s">
        <v>22</v>
      </c>
      <c r="E254" s="20" t="s">
        <v>48</v>
      </c>
      <c r="F254" s="20" t="s">
        <v>49</v>
      </c>
      <c r="G254" s="5" t="s">
        <v>50</v>
      </c>
      <c r="H254" s="6">
        <v>4</v>
      </c>
      <c r="I254" s="6">
        <f>+P254+S254+V254+Y254</f>
        <v>4</v>
      </c>
      <c r="J254" s="7">
        <f>+I254/H254</f>
        <v>1</v>
      </c>
      <c r="K254" s="20" t="s">
        <v>50</v>
      </c>
      <c r="L254" s="8">
        <v>0</v>
      </c>
      <c r="M254" s="714" t="s">
        <v>51</v>
      </c>
      <c r="N254" s="12"/>
      <c r="O254" s="13"/>
      <c r="P254" s="15">
        <v>1</v>
      </c>
      <c r="Q254" s="12"/>
      <c r="R254" s="13"/>
      <c r="S254" s="15">
        <v>1</v>
      </c>
      <c r="T254" s="12"/>
      <c r="U254" s="13"/>
      <c r="V254" s="15">
        <v>1</v>
      </c>
      <c r="W254" s="12"/>
      <c r="X254" s="13"/>
      <c r="Y254" s="15">
        <v>1</v>
      </c>
    </row>
    <row r="255" spans="1:25" ht="153" customHeight="1" thickBot="1" x14ac:dyDescent="0.3">
      <c r="A255" s="717"/>
      <c r="B255" s="598"/>
      <c r="C255" s="598"/>
      <c r="D255" s="598"/>
      <c r="E255" s="20" t="s">
        <v>52</v>
      </c>
      <c r="F255" s="20" t="s">
        <v>53</v>
      </c>
      <c r="G255" s="5" t="s">
        <v>40</v>
      </c>
      <c r="H255" s="6">
        <v>4</v>
      </c>
      <c r="I255" s="6">
        <f>+P255+S255+V255+Y255</f>
        <v>4</v>
      </c>
      <c r="J255" s="7">
        <f>+I255/H255</f>
        <v>1</v>
      </c>
      <c r="K255" s="20" t="s">
        <v>54</v>
      </c>
      <c r="L255" s="8">
        <v>0</v>
      </c>
      <c r="M255" s="596"/>
      <c r="N255" s="12"/>
      <c r="O255" s="13"/>
      <c r="P255" s="15">
        <v>1</v>
      </c>
      <c r="Q255" s="12"/>
      <c r="R255" s="13"/>
      <c r="S255" s="15">
        <v>1</v>
      </c>
      <c r="T255" s="12"/>
      <c r="U255" s="13"/>
      <c r="V255" s="15">
        <v>1</v>
      </c>
      <c r="W255" s="12"/>
      <c r="X255" s="13"/>
      <c r="Y255" s="15">
        <v>1</v>
      </c>
    </row>
    <row r="256" spans="1:25" ht="153" customHeight="1" thickBot="1" x14ac:dyDescent="0.3">
      <c r="A256" s="577" t="s">
        <v>489</v>
      </c>
      <c r="B256" s="578"/>
      <c r="C256" s="578"/>
      <c r="D256" s="578"/>
      <c r="E256" s="578"/>
      <c r="F256" s="578"/>
      <c r="G256" s="578"/>
      <c r="H256" s="578"/>
      <c r="I256" s="578"/>
      <c r="J256" s="578"/>
      <c r="K256" s="578"/>
      <c r="L256" s="578"/>
      <c r="M256" s="578"/>
      <c r="N256" s="578"/>
      <c r="O256" s="578"/>
      <c r="P256" s="578"/>
      <c r="Q256" s="578"/>
      <c r="R256" s="578"/>
      <c r="S256" s="578"/>
      <c r="T256" s="578"/>
      <c r="U256" s="578"/>
      <c r="V256" s="578"/>
      <c r="W256" s="578"/>
      <c r="X256" s="578"/>
      <c r="Y256" s="579"/>
    </row>
    <row r="257" spans="1:25" ht="153" customHeight="1" x14ac:dyDescent="0.25">
      <c r="A257" s="589" t="s">
        <v>0</v>
      </c>
      <c r="B257" s="589" t="s">
        <v>1</v>
      </c>
      <c r="C257" s="589" t="s">
        <v>2</v>
      </c>
      <c r="D257" s="589" t="s">
        <v>3</v>
      </c>
      <c r="E257" s="589" t="s">
        <v>4</v>
      </c>
      <c r="F257" s="590" t="s">
        <v>5</v>
      </c>
      <c r="G257" s="590" t="s">
        <v>6</v>
      </c>
      <c r="H257" s="589" t="s">
        <v>7</v>
      </c>
      <c r="I257" s="589" t="s">
        <v>8</v>
      </c>
      <c r="J257" s="590" t="s">
        <v>9</v>
      </c>
      <c r="K257" s="590" t="s">
        <v>10</v>
      </c>
      <c r="L257" s="589" t="s">
        <v>11</v>
      </c>
      <c r="M257" s="590" t="s">
        <v>12</v>
      </c>
      <c r="N257" s="591" t="s">
        <v>13</v>
      </c>
      <c r="O257" s="572"/>
      <c r="P257" s="592"/>
      <c r="Q257" s="591" t="s">
        <v>14</v>
      </c>
      <c r="R257" s="572"/>
      <c r="S257" s="592"/>
      <c r="T257" s="591" t="s">
        <v>15</v>
      </c>
      <c r="U257" s="572"/>
      <c r="V257" s="592"/>
      <c r="W257" s="591" t="s">
        <v>16</v>
      </c>
      <c r="X257" s="572"/>
      <c r="Y257" s="592"/>
    </row>
    <row r="258" spans="1:25" ht="153" customHeight="1" thickBot="1" x14ac:dyDescent="0.3">
      <c r="A258" s="581"/>
      <c r="B258" s="581"/>
      <c r="C258" s="581"/>
      <c r="D258" s="581"/>
      <c r="E258" s="581"/>
      <c r="F258" s="584"/>
      <c r="G258" s="584"/>
      <c r="H258" s="581"/>
      <c r="I258" s="586"/>
      <c r="J258" s="584"/>
      <c r="K258" s="584"/>
      <c r="L258" s="581"/>
      <c r="M258" s="584"/>
      <c r="N258" s="574"/>
      <c r="O258" s="575"/>
      <c r="P258" s="576"/>
      <c r="Q258" s="574"/>
      <c r="R258" s="575"/>
      <c r="S258" s="576"/>
      <c r="T258" s="574"/>
      <c r="U258" s="575"/>
      <c r="V258" s="576"/>
      <c r="W258" s="574"/>
      <c r="X258" s="575"/>
      <c r="Y258" s="576"/>
    </row>
    <row r="259" spans="1:25" ht="153" customHeight="1" thickBot="1" x14ac:dyDescent="0.3">
      <c r="A259" s="582"/>
      <c r="B259" s="581"/>
      <c r="C259" s="581"/>
      <c r="D259" s="581"/>
      <c r="E259" s="581"/>
      <c r="F259" s="584"/>
      <c r="G259" s="584"/>
      <c r="H259" s="581"/>
      <c r="I259" s="1" t="s">
        <v>17</v>
      </c>
      <c r="J259" s="612"/>
      <c r="K259" s="584"/>
      <c r="L259" s="581"/>
      <c r="M259" s="584"/>
      <c r="N259" s="2">
        <v>1</v>
      </c>
      <c r="O259" s="3">
        <v>2</v>
      </c>
      <c r="P259" s="4">
        <v>3</v>
      </c>
      <c r="Q259" s="2">
        <v>1</v>
      </c>
      <c r="R259" s="3">
        <v>2</v>
      </c>
      <c r="S259" s="4">
        <v>3</v>
      </c>
      <c r="T259" s="2">
        <v>1</v>
      </c>
      <c r="U259" s="3">
        <v>2</v>
      </c>
      <c r="V259" s="4">
        <v>3</v>
      </c>
      <c r="W259" s="2">
        <v>1</v>
      </c>
      <c r="X259" s="3">
        <v>2</v>
      </c>
      <c r="Y259" s="4">
        <v>3</v>
      </c>
    </row>
    <row r="260" spans="1:25" ht="153" customHeight="1" thickBot="1" x14ac:dyDescent="0.3">
      <c r="A260" s="27">
        <f t="shared" ref="A260:A267" si="23">1+A259</f>
        <v>1</v>
      </c>
      <c r="B260" s="20" t="s">
        <v>20</v>
      </c>
      <c r="C260" s="20" t="s">
        <v>21</v>
      </c>
      <c r="D260" s="20" t="s">
        <v>22</v>
      </c>
      <c r="E260" s="718" t="s">
        <v>55</v>
      </c>
      <c r="F260" s="719" t="s">
        <v>56</v>
      </c>
      <c r="G260" s="5" t="s">
        <v>57</v>
      </c>
      <c r="H260" s="6">
        <v>400</v>
      </c>
      <c r="I260" s="6">
        <f>+P260+S260+V260+Y260</f>
        <v>400</v>
      </c>
      <c r="J260" s="33">
        <f>+I260/H260</f>
        <v>1</v>
      </c>
      <c r="K260" s="719" t="s">
        <v>58</v>
      </c>
      <c r="L260" s="721">
        <v>0</v>
      </c>
      <c r="M260" s="714" t="s">
        <v>59</v>
      </c>
      <c r="N260" s="31"/>
      <c r="O260" s="30"/>
      <c r="P260" s="29">
        <v>100</v>
      </c>
      <c r="Q260" s="31"/>
      <c r="R260" s="30"/>
      <c r="S260" s="29">
        <v>100</v>
      </c>
      <c r="T260" s="31"/>
      <c r="U260" s="30"/>
      <c r="V260" s="29">
        <v>100</v>
      </c>
      <c r="W260" s="31"/>
      <c r="X260" s="30"/>
      <c r="Y260" s="29">
        <v>100</v>
      </c>
    </row>
    <row r="261" spans="1:25" ht="153" customHeight="1" thickBot="1" x14ac:dyDescent="0.3">
      <c r="A261" s="27">
        <f t="shared" si="23"/>
        <v>2</v>
      </c>
      <c r="B261" s="20" t="s">
        <v>20</v>
      </c>
      <c r="C261" s="20" t="s">
        <v>21</v>
      </c>
      <c r="D261" s="20" t="s">
        <v>22</v>
      </c>
      <c r="E261" s="684"/>
      <c r="F261" s="620"/>
      <c r="G261" s="5" t="s">
        <v>60</v>
      </c>
      <c r="H261" s="6">
        <v>40</v>
      </c>
      <c r="I261" s="6">
        <f>+P261+S261+V261+Y261</f>
        <v>40</v>
      </c>
      <c r="J261" s="33">
        <f>+I261/H261</f>
        <v>1</v>
      </c>
      <c r="K261" s="620"/>
      <c r="L261" s="722"/>
      <c r="M261" s="601"/>
      <c r="N261" s="31"/>
      <c r="O261" s="30"/>
      <c r="P261" s="29">
        <v>10</v>
      </c>
      <c r="Q261" s="31"/>
      <c r="R261" s="30"/>
      <c r="S261" s="29">
        <v>10</v>
      </c>
      <c r="T261" s="31"/>
      <c r="U261" s="30"/>
      <c r="V261" s="29">
        <v>10</v>
      </c>
      <c r="W261" s="31"/>
      <c r="X261" s="30"/>
      <c r="Y261" s="29">
        <v>10</v>
      </c>
    </row>
    <row r="262" spans="1:25" ht="153" customHeight="1" thickBot="1" x14ac:dyDescent="0.3">
      <c r="A262" s="27">
        <f t="shared" si="23"/>
        <v>3</v>
      </c>
      <c r="B262" s="20" t="s">
        <v>20</v>
      </c>
      <c r="C262" s="20" t="s">
        <v>21</v>
      </c>
      <c r="D262" s="20" t="s">
        <v>22</v>
      </c>
      <c r="E262" s="684"/>
      <c r="F262" s="620"/>
      <c r="G262" s="5" t="s">
        <v>61</v>
      </c>
      <c r="H262" s="6">
        <v>80</v>
      </c>
      <c r="I262" s="6">
        <f t="shared" ref="I262:I265" si="24">+P262+S262+V262+Y262</f>
        <v>80</v>
      </c>
      <c r="J262" s="33">
        <f t="shared" ref="J262:J266" si="25">+I262/H262</f>
        <v>1</v>
      </c>
      <c r="K262" s="620"/>
      <c r="L262" s="722"/>
      <c r="M262" s="601"/>
      <c r="N262" s="31"/>
      <c r="O262" s="30"/>
      <c r="P262" s="29">
        <v>20</v>
      </c>
      <c r="Q262" s="31"/>
      <c r="R262" s="30"/>
      <c r="S262" s="29">
        <v>20</v>
      </c>
      <c r="T262" s="31"/>
      <c r="U262" s="30"/>
      <c r="V262" s="29">
        <v>20</v>
      </c>
      <c r="W262" s="31"/>
      <c r="X262" s="30"/>
      <c r="Y262" s="29">
        <v>20</v>
      </c>
    </row>
    <row r="263" spans="1:25" ht="153" customHeight="1" thickBot="1" x14ac:dyDescent="0.3">
      <c r="A263" s="27">
        <f t="shared" si="23"/>
        <v>4</v>
      </c>
      <c r="B263" s="20" t="s">
        <v>20</v>
      </c>
      <c r="C263" s="20" t="s">
        <v>21</v>
      </c>
      <c r="D263" s="20" t="s">
        <v>22</v>
      </c>
      <c r="E263" s="684"/>
      <c r="F263" s="620"/>
      <c r="G263" s="5" t="s">
        <v>62</v>
      </c>
      <c r="H263" s="6">
        <v>40</v>
      </c>
      <c r="I263" s="6">
        <f t="shared" si="24"/>
        <v>40</v>
      </c>
      <c r="J263" s="33">
        <f t="shared" si="25"/>
        <v>1</v>
      </c>
      <c r="K263" s="620"/>
      <c r="L263" s="722"/>
      <c r="M263" s="601"/>
      <c r="N263" s="31"/>
      <c r="O263" s="30"/>
      <c r="P263" s="29">
        <v>10</v>
      </c>
      <c r="Q263" s="31"/>
      <c r="R263" s="30"/>
      <c r="S263" s="29">
        <v>10</v>
      </c>
      <c r="T263" s="31"/>
      <c r="U263" s="30"/>
      <c r="V263" s="29">
        <v>10</v>
      </c>
      <c r="W263" s="31"/>
      <c r="X263" s="30"/>
      <c r="Y263" s="29">
        <v>10</v>
      </c>
    </row>
    <row r="264" spans="1:25" ht="153" customHeight="1" thickBot="1" x14ac:dyDescent="0.3">
      <c r="A264" s="27">
        <f t="shared" si="23"/>
        <v>5</v>
      </c>
      <c r="B264" s="20" t="s">
        <v>20</v>
      </c>
      <c r="C264" s="20" t="s">
        <v>21</v>
      </c>
      <c r="D264" s="20" t="s">
        <v>22</v>
      </c>
      <c r="E264" s="684"/>
      <c r="F264" s="620"/>
      <c r="G264" s="5" t="s">
        <v>63</v>
      </c>
      <c r="H264" s="6">
        <v>40</v>
      </c>
      <c r="I264" s="6">
        <f t="shared" si="24"/>
        <v>40</v>
      </c>
      <c r="J264" s="33">
        <f t="shared" si="25"/>
        <v>1</v>
      </c>
      <c r="K264" s="620"/>
      <c r="L264" s="722"/>
      <c r="M264" s="601"/>
      <c r="N264" s="31"/>
      <c r="O264" s="30"/>
      <c r="P264" s="29">
        <v>10</v>
      </c>
      <c r="Q264" s="31"/>
      <c r="R264" s="30"/>
      <c r="S264" s="29">
        <v>10</v>
      </c>
      <c r="T264" s="31"/>
      <c r="U264" s="30"/>
      <c r="V264" s="29">
        <v>10</v>
      </c>
      <c r="W264" s="31"/>
      <c r="X264" s="30"/>
      <c r="Y264" s="29">
        <v>10</v>
      </c>
    </row>
    <row r="265" spans="1:25" ht="153" customHeight="1" thickBot="1" x14ac:dyDescent="0.3">
      <c r="A265" s="27">
        <f t="shared" si="23"/>
        <v>6</v>
      </c>
      <c r="B265" s="20" t="s">
        <v>20</v>
      </c>
      <c r="C265" s="20" t="s">
        <v>21</v>
      </c>
      <c r="D265" s="20" t="s">
        <v>22</v>
      </c>
      <c r="E265" s="684"/>
      <c r="F265" s="620"/>
      <c r="G265" s="5" t="s">
        <v>64</v>
      </c>
      <c r="H265" s="6">
        <v>100</v>
      </c>
      <c r="I265" s="6">
        <f t="shared" si="24"/>
        <v>100</v>
      </c>
      <c r="J265" s="33">
        <f t="shared" si="25"/>
        <v>1</v>
      </c>
      <c r="K265" s="620"/>
      <c r="L265" s="723"/>
      <c r="M265" s="601"/>
      <c r="N265" s="31"/>
      <c r="O265" s="30"/>
      <c r="P265" s="29">
        <v>25</v>
      </c>
      <c r="Q265" s="31"/>
      <c r="R265" s="30"/>
      <c r="S265" s="29">
        <v>25</v>
      </c>
      <c r="T265" s="31"/>
      <c r="U265" s="30"/>
      <c r="V265" s="29">
        <v>25</v>
      </c>
      <c r="W265" s="31"/>
      <c r="X265" s="30"/>
      <c r="Y265" s="29">
        <v>25</v>
      </c>
    </row>
    <row r="266" spans="1:25" ht="153" customHeight="1" thickBot="1" x14ac:dyDescent="0.3">
      <c r="A266" s="27">
        <f t="shared" si="23"/>
        <v>7</v>
      </c>
      <c r="B266" s="20" t="s">
        <v>20</v>
      </c>
      <c r="C266" s="20" t="s">
        <v>21</v>
      </c>
      <c r="D266" s="20" t="s">
        <v>22</v>
      </c>
      <c r="E266" s="20" t="s">
        <v>65</v>
      </c>
      <c r="F266" s="35" t="s">
        <v>66</v>
      </c>
      <c r="G266" s="5" t="s">
        <v>67</v>
      </c>
      <c r="H266" s="36">
        <v>0.95</v>
      </c>
      <c r="I266" s="36">
        <f>AVERAGE(N266:Y266)</f>
        <v>0.94999999999999984</v>
      </c>
      <c r="J266" s="33">
        <f t="shared" si="25"/>
        <v>0.99999999999999989</v>
      </c>
      <c r="K266" s="5" t="s">
        <v>68</v>
      </c>
      <c r="L266" s="8">
        <v>0</v>
      </c>
      <c r="M266" s="20"/>
      <c r="N266" s="37">
        <v>0.95</v>
      </c>
      <c r="O266" s="38">
        <v>0.95</v>
      </c>
      <c r="P266" s="39">
        <v>0.95</v>
      </c>
      <c r="Q266" s="37">
        <v>0.95</v>
      </c>
      <c r="R266" s="38">
        <v>0.95</v>
      </c>
      <c r="S266" s="39">
        <v>0.95</v>
      </c>
      <c r="T266" s="37">
        <v>0.95</v>
      </c>
      <c r="U266" s="38">
        <v>0.95</v>
      </c>
      <c r="V266" s="39">
        <v>0.95</v>
      </c>
      <c r="W266" s="37">
        <v>0.95</v>
      </c>
      <c r="X266" s="38">
        <v>0.95</v>
      </c>
      <c r="Y266" s="39">
        <v>0.95</v>
      </c>
    </row>
    <row r="267" spans="1:25" ht="153" customHeight="1" thickBot="1" x14ac:dyDescent="0.3">
      <c r="A267" s="27">
        <f t="shared" si="23"/>
        <v>8</v>
      </c>
      <c r="B267" s="20" t="s">
        <v>20</v>
      </c>
      <c r="C267" s="20" t="s">
        <v>21</v>
      </c>
      <c r="D267" s="20" t="s">
        <v>22</v>
      </c>
      <c r="E267" s="20" t="s">
        <v>69</v>
      </c>
      <c r="F267" s="40" t="s">
        <v>70</v>
      </c>
      <c r="G267" s="5" t="s">
        <v>71</v>
      </c>
      <c r="H267" s="26">
        <v>5</v>
      </c>
      <c r="I267" s="6"/>
      <c r="J267" s="28">
        <f>I267/H267</f>
        <v>0</v>
      </c>
      <c r="K267" s="17" t="s">
        <v>72</v>
      </c>
      <c r="L267" s="393">
        <v>0</v>
      </c>
      <c r="M267" s="21" t="s">
        <v>73</v>
      </c>
      <c r="N267" s="31"/>
      <c r="O267" s="30"/>
      <c r="P267" s="32"/>
      <c r="Q267" s="31"/>
      <c r="R267" s="30"/>
      <c r="S267" s="29">
        <v>1</v>
      </c>
      <c r="T267" s="31"/>
      <c r="U267" s="30"/>
      <c r="V267" s="29">
        <v>1</v>
      </c>
      <c r="W267" s="31"/>
      <c r="X267" s="30"/>
      <c r="Y267" s="32"/>
    </row>
    <row r="268" spans="1:25" ht="153" customHeight="1" thickBot="1" x14ac:dyDescent="0.3">
      <c r="A268" s="577" t="s">
        <v>495</v>
      </c>
      <c r="B268" s="578"/>
      <c r="C268" s="578"/>
      <c r="D268" s="578"/>
      <c r="E268" s="578"/>
      <c r="F268" s="578"/>
      <c r="G268" s="578"/>
      <c r="H268" s="578"/>
      <c r="I268" s="578"/>
      <c r="J268" s="578"/>
      <c r="K268" s="578"/>
      <c r="L268" s="578"/>
      <c r="M268" s="578"/>
      <c r="N268" s="578"/>
      <c r="O268" s="578"/>
      <c r="P268" s="578"/>
      <c r="Q268" s="578"/>
      <c r="R268" s="578"/>
      <c r="S268" s="578"/>
      <c r="T268" s="578"/>
      <c r="U268" s="578"/>
      <c r="V268" s="578"/>
      <c r="W268" s="578"/>
      <c r="X268" s="578"/>
      <c r="Y268" s="579"/>
    </row>
    <row r="269" spans="1:25" ht="153" customHeight="1" x14ac:dyDescent="0.25">
      <c r="A269" s="589" t="s">
        <v>0</v>
      </c>
      <c r="B269" s="589" t="s">
        <v>1</v>
      </c>
      <c r="C269" s="589" t="s">
        <v>2</v>
      </c>
      <c r="D269" s="589" t="s">
        <v>3</v>
      </c>
      <c r="E269" s="589" t="s">
        <v>4</v>
      </c>
      <c r="F269" s="590" t="s">
        <v>5</v>
      </c>
      <c r="G269" s="590" t="s">
        <v>6</v>
      </c>
      <c r="H269" s="589" t="s">
        <v>7</v>
      </c>
      <c r="I269" s="589" t="s">
        <v>8</v>
      </c>
      <c r="J269" s="590" t="s">
        <v>9</v>
      </c>
      <c r="K269" s="590" t="s">
        <v>10</v>
      </c>
      <c r="L269" s="589" t="s">
        <v>11</v>
      </c>
      <c r="M269" s="590" t="s">
        <v>12</v>
      </c>
      <c r="N269" s="591" t="s">
        <v>13</v>
      </c>
      <c r="O269" s="572"/>
      <c r="P269" s="592"/>
      <c r="Q269" s="591" t="s">
        <v>14</v>
      </c>
      <c r="R269" s="572"/>
      <c r="S269" s="592"/>
      <c r="T269" s="591" t="s">
        <v>15</v>
      </c>
      <c r="U269" s="572"/>
      <c r="V269" s="592"/>
      <c r="W269" s="591" t="s">
        <v>16</v>
      </c>
      <c r="X269" s="572"/>
      <c r="Y269" s="592"/>
    </row>
    <row r="270" spans="1:25" ht="153" customHeight="1" thickBot="1" x14ac:dyDescent="0.3">
      <c r="A270" s="581"/>
      <c r="B270" s="581"/>
      <c r="C270" s="581"/>
      <c r="D270" s="581"/>
      <c r="E270" s="581"/>
      <c r="F270" s="584"/>
      <c r="G270" s="584"/>
      <c r="H270" s="581"/>
      <c r="I270" s="586"/>
      <c r="J270" s="584"/>
      <c r="K270" s="584"/>
      <c r="L270" s="581"/>
      <c r="M270" s="584"/>
      <c r="N270" s="574"/>
      <c r="O270" s="575"/>
      <c r="P270" s="576"/>
      <c r="Q270" s="574"/>
      <c r="R270" s="575"/>
      <c r="S270" s="576"/>
      <c r="T270" s="574"/>
      <c r="U270" s="575"/>
      <c r="V270" s="576"/>
      <c r="W270" s="574"/>
      <c r="X270" s="575"/>
      <c r="Y270" s="576"/>
    </row>
    <row r="271" spans="1:25" ht="153" customHeight="1" thickBot="1" x14ac:dyDescent="0.3">
      <c r="A271" s="582"/>
      <c r="B271" s="581"/>
      <c r="C271" s="581"/>
      <c r="D271" s="581"/>
      <c r="E271" s="581"/>
      <c r="F271" s="584"/>
      <c r="G271" s="584"/>
      <c r="H271" s="581"/>
      <c r="I271" s="1" t="s">
        <v>17</v>
      </c>
      <c r="J271" s="612"/>
      <c r="K271" s="584"/>
      <c r="L271" s="581"/>
      <c r="M271" s="584"/>
      <c r="N271" s="2">
        <v>1</v>
      </c>
      <c r="O271" s="3">
        <v>2</v>
      </c>
      <c r="P271" s="4">
        <v>3</v>
      </c>
      <c r="Q271" s="2">
        <v>1</v>
      </c>
      <c r="R271" s="3">
        <v>2</v>
      </c>
      <c r="S271" s="4">
        <v>3</v>
      </c>
      <c r="T271" s="2">
        <v>1</v>
      </c>
      <c r="U271" s="3">
        <v>2</v>
      </c>
      <c r="V271" s="4">
        <v>3</v>
      </c>
      <c r="W271" s="2">
        <v>1</v>
      </c>
      <c r="X271" s="3">
        <v>2</v>
      </c>
      <c r="Y271" s="4">
        <v>3</v>
      </c>
    </row>
    <row r="272" spans="1:25" ht="153" customHeight="1" thickBot="1" x14ac:dyDescent="0.3">
      <c r="A272" s="27">
        <v>1</v>
      </c>
      <c r="B272" s="20" t="s">
        <v>20</v>
      </c>
      <c r="C272" s="20" t="s">
        <v>21</v>
      </c>
      <c r="D272" s="20" t="s">
        <v>74</v>
      </c>
      <c r="E272" s="20" t="s">
        <v>75</v>
      </c>
      <c r="F272" s="20" t="s">
        <v>76</v>
      </c>
      <c r="G272" s="6" t="s">
        <v>77</v>
      </c>
      <c r="H272" s="6">
        <v>1</v>
      </c>
      <c r="I272" s="6">
        <f>+N272</f>
        <v>1</v>
      </c>
      <c r="J272" s="33">
        <f>+I272/H272</f>
        <v>1</v>
      </c>
      <c r="K272" s="6" t="s">
        <v>78</v>
      </c>
      <c r="L272" s="34">
        <v>0</v>
      </c>
      <c r="M272" s="21" t="s">
        <v>79</v>
      </c>
      <c r="N272" s="18">
        <v>1</v>
      </c>
      <c r="O272" s="13"/>
      <c r="P272" s="14"/>
      <c r="Q272" s="12"/>
      <c r="R272" s="13"/>
      <c r="S272" s="14"/>
      <c r="T272" s="12"/>
      <c r="U272" s="13"/>
      <c r="V272" s="14"/>
      <c r="W272" s="12"/>
      <c r="X272" s="13"/>
      <c r="Y272" s="14"/>
    </row>
    <row r="273" spans="1:25" ht="153" customHeight="1" thickBot="1" x14ac:dyDescent="0.3">
      <c r="A273" s="27">
        <v>2</v>
      </c>
      <c r="B273" s="20" t="s">
        <v>20</v>
      </c>
      <c r="C273" s="20" t="s">
        <v>21</v>
      </c>
      <c r="D273" s="20" t="s">
        <v>74</v>
      </c>
      <c r="E273" s="20" t="s">
        <v>80</v>
      </c>
      <c r="F273" s="20" t="s">
        <v>81</v>
      </c>
      <c r="G273" s="20" t="s">
        <v>82</v>
      </c>
      <c r="H273" s="36">
        <v>0.9</v>
      </c>
      <c r="I273" s="36">
        <f>+(P273+S273+V273+Y273)/4</f>
        <v>0.9</v>
      </c>
      <c r="J273" s="36">
        <v>0.85</v>
      </c>
      <c r="K273" s="20" t="s">
        <v>83</v>
      </c>
      <c r="L273" s="20">
        <v>0</v>
      </c>
      <c r="M273" s="21" t="s">
        <v>84</v>
      </c>
      <c r="N273" s="12"/>
      <c r="O273" s="13"/>
      <c r="P273" s="410">
        <v>0.9</v>
      </c>
      <c r="Q273" s="12"/>
      <c r="R273" s="13"/>
      <c r="S273" s="410">
        <v>0.9</v>
      </c>
      <c r="T273" s="12"/>
      <c r="U273" s="13"/>
      <c r="V273" s="410">
        <v>0.9</v>
      </c>
      <c r="W273" s="12"/>
      <c r="X273" s="13"/>
      <c r="Y273" s="410">
        <v>0.9</v>
      </c>
    </row>
    <row r="274" spans="1:25" ht="153" customHeight="1" thickBot="1" x14ac:dyDescent="0.3">
      <c r="A274" s="27">
        <v>3</v>
      </c>
      <c r="B274" s="20" t="s">
        <v>20</v>
      </c>
      <c r="C274" s="20" t="s">
        <v>21</v>
      </c>
      <c r="D274" s="20" t="s">
        <v>74</v>
      </c>
      <c r="E274" s="20" t="s">
        <v>85</v>
      </c>
      <c r="F274" s="20" t="s">
        <v>86</v>
      </c>
      <c r="G274" s="20" t="s">
        <v>83</v>
      </c>
      <c r="H274" s="6">
        <v>12</v>
      </c>
      <c r="I274" s="6">
        <f>+N274+O274+P274+Q274+R274+S274+T274+U274+V274+W274+X274+Y274</f>
        <v>12</v>
      </c>
      <c r="J274" s="36">
        <v>1</v>
      </c>
      <c r="K274" s="20" t="s">
        <v>87</v>
      </c>
      <c r="L274" s="20">
        <v>0</v>
      </c>
      <c r="M274" s="21" t="s">
        <v>88</v>
      </c>
      <c r="N274" s="18">
        <v>1</v>
      </c>
      <c r="O274" s="10">
        <v>1</v>
      </c>
      <c r="P274" s="15">
        <v>1</v>
      </c>
      <c r="Q274" s="18">
        <v>1</v>
      </c>
      <c r="R274" s="10">
        <v>1</v>
      </c>
      <c r="S274" s="15">
        <v>1</v>
      </c>
      <c r="T274" s="18">
        <v>1</v>
      </c>
      <c r="U274" s="10">
        <v>1</v>
      </c>
      <c r="V274" s="15">
        <v>1</v>
      </c>
      <c r="W274" s="18">
        <v>1</v>
      </c>
      <c r="X274" s="10">
        <v>1</v>
      </c>
      <c r="Y274" s="15">
        <v>1</v>
      </c>
    </row>
    <row r="275" spans="1:25" ht="153" customHeight="1" thickBot="1" x14ac:dyDescent="0.3">
      <c r="A275" s="27">
        <f t="shared" ref="A275:A278" si="26">1+A274</f>
        <v>4</v>
      </c>
      <c r="B275" s="20" t="s">
        <v>20</v>
      </c>
      <c r="C275" s="20" t="s">
        <v>21</v>
      </c>
      <c r="D275" s="20" t="s">
        <v>74</v>
      </c>
      <c r="E275" s="20" t="s">
        <v>89</v>
      </c>
      <c r="F275" s="20" t="s">
        <v>490</v>
      </c>
      <c r="G275" s="20" t="s">
        <v>90</v>
      </c>
      <c r="H275" s="6">
        <v>10</v>
      </c>
      <c r="I275" s="6">
        <v>10</v>
      </c>
      <c r="J275" s="36">
        <v>1</v>
      </c>
      <c r="K275" s="20" t="s">
        <v>91</v>
      </c>
      <c r="L275" s="20" t="s">
        <v>497</v>
      </c>
      <c r="M275" s="21" t="s">
        <v>92</v>
      </c>
      <c r="N275" s="12"/>
      <c r="O275" s="13"/>
      <c r="P275" s="15">
        <v>3</v>
      </c>
      <c r="Q275" s="12"/>
      <c r="R275" s="13"/>
      <c r="S275" s="15">
        <v>2</v>
      </c>
      <c r="T275" s="12"/>
      <c r="U275" s="13"/>
      <c r="V275" s="15">
        <v>3</v>
      </c>
      <c r="W275" s="12"/>
      <c r="X275" s="13"/>
      <c r="Y275" s="15">
        <v>2</v>
      </c>
    </row>
    <row r="276" spans="1:25" ht="153" customHeight="1" thickBot="1" x14ac:dyDescent="0.3">
      <c r="A276" s="27">
        <f t="shared" si="26"/>
        <v>5</v>
      </c>
      <c r="B276" s="20" t="s">
        <v>20</v>
      </c>
      <c r="C276" s="20" t="s">
        <v>21</v>
      </c>
      <c r="D276" s="20" t="s">
        <v>74</v>
      </c>
      <c r="E276" s="20" t="s">
        <v>93</v>
      </c>
      <c r="F276" s="20" t="s">
        <v>94</v>
      </c>
      <c r="G276" s="20" t="s">
        <v>95</v>
      </c>
      <c r="H276" s="6">
        <v>12</v>
      </c>
      <c r="I276" s="6">
        <v>12</v>
      </c>
      <c r="J276" s="36">
        <v>1</v>
      </c>
      <c r="K276" s="20" t="s">
        <v>96</v>
      </c>
      <c r="L276" s="20" t="s">
        <v>97</v>
      </c>
      <c r="M276" s="21" t="s">
        <v>98</v>
      </c>
      <c r="N276" s="12"/>
      <c r="O276" s="13"/>
      <c r="P276" s="14"/>
      <c r="Q276" s="12"/>
      <c r="R276" s="13"/>
      <c r="S276" s="14"/>
      <c r="T276" s="12"/>
      <c r="U276" s="13"/>
      <c r="V276" s="14"/>
      <c r="W276" s="12"/>
      <c r="X276" s="13"/>
      <c r="Y276" s="14"/>
    </row>
    <row r="277" spans="1:25" ht="153" customHeight="1" thickBot="1" x14ac:dyDescent="0.3">
      <c r="A277" s="27">
        <f t="shared" si="26"/>
        <v>6</v>
      </c>
      <c r="B277" s="399" t="s">
        <v>20</v>
      </c>
      <c r="C277" s="399" t="s">
        <v>21</v>
      </c>
      <c r="D277" s="399" t="s">
        <v>99</v>
      </c>
      <c r="E277" s="399" t="s">
        <v>100</v>
      </c>
      <c r="F277" s="20" t="s">
        <v>101</v>
      </c>
      <c r="G277" s="400" t="s">
        <v>102</v>
      </c>
      <c r="H277" s="401">
        <v>0.8</v>
      </c>
      <c r="I277" s="402">
        <f>+AVERAGE(P277,S277,V277,Y277)</f>
        <v>0.8</v>
      </c>
      <c r="J277" s="403">
        <f>+I277/H277</f>
        <v>1</v>
      </c>
      <c r="K277" s="400" t="s">
        <v>103</v>
      </c>
      <c r="L277" s="404">
        <v>0</v>
      </c>
      <c r="M277" s="405" t="s">
        <v>104</v>
      </c>
      <c r="N277" s="12"/>
      <c r="O277" s="13"/>
      <c r="P277" s="410">
        <v>0.8</v>
      </c>
      <c r="Q277" s="12"/>
      <c r="R277" s="13"/>
      <c r="S277" s="410">
        <v>0.8</v>
      </c>
      <c r="T277" s="12"/>
      <c r="U277" s="13"/>
      <c r="V277" s="410">
        <v>0.8</v>
      </c>
      <c r="W277" s="12"/>
      <c r="X277" s="13"/>
      <c r="Y277" s="410">
        <v>0.8</v>
      </c>
    </row>
    <row r="278" spans="1:25" ht="153" customHeight="1" thickBot="1" x14ac:dyDescent="0.3">
      <c r="A278" s="27">
        <f t="shared" si="26"/>
        <v>7</v>
      </c>
      <c r="B278" s="20" t="s">
        <v>20</v>
      </c>
      <c r="C278" s="20" t="s">
        <v>21</v>
      </c>
      <c r="D278" s="20" t="s">
        <v>74</v>
      </c>
      <c r="E278" s="5" t="s">
        <v>69</v>
      </c>
      <c r="F278" s="40" t="s">
        <v>105</v>
      </c>
      <c r="G278" s="6" t="s">
        <v>71</v>
      </c>
      <c r="H278" s="6">
        <v>2</v>
      </c>
      <c r="I278" s="6">
        <f>+T278+V278</f>
        <v>2</v>
      </c>
      <c r="J278" s="28">
        <f>I278/H278</f>
        <v>1</v>
      </c>
      <c r="K278" s="48" t="s">
        <v>72</v>
      </c>
      <c r="L278" s="49"/>
      <c r="M278" s="21" t="s">
        <v>73</v>
      </c>
      <c r="N278" s="12"/>
      <c r="O278" s="13"/>
      <c r="P278" s="14"/>
      <c r="Q278" s="12"/>
      <c r="R278" s="13"/>
      <c r="S278" s="14"/>
      <c r="T278" s="18">
        <v>1</v>
      </c>
      <c r="U278" s="13"/>
      <c r="V278" s="15">
        <v>1</v>
      </c>
      <c r="W278" s="12"/>
      <c r="X278" s="13"/>
      <c r="Y278" s="14"/>
    </row>
    <row r="279" spans="1:25" ht="153" customHeight="1" thickBot="1" x14ac:dyDescent="0.3">
      <c r="A279" s="577" t="s">
        <v>491</v>
      </c>
      <c r="B279" s="578"/>
      <c r="C279" s="578"/>
      <c r="D279" s="578"/>
      <c r="E279" s="578"/>
      <c r="F279" s="578"/>
      <c r="G279" s="578"/>
      <c r="H279" s="578"/>
      <c r="I279" s="578"/>
      <c r="J279" s="578"/>
      <c r="K279" s="578"/>
      <c r="L279" s="578"/>
      <c r="M279" s="578"/>
      <c r="N279" s="578"/>
      <c r="O279" s="578"/>
      <c r="P279" s="578"/>
      <c r="Q279" s="578"/>
      <c r="R279" s="578"/>
      <c r="S279" s="578"/>
      <c r="T279" s="578"/>
      <c r="U279" s="578"/>
      <c r="V279" s="578"/>
      <c r="W279" s="578"/>
      <c r="X279" s="578"/>
      <c r="Y279" s="579"/>
    </row>
    <row r="280" spans="1:25" ht="153" customHeight="1" x14ac:dyDescent="0.25">
      <c r="A280" s="589" t="s">
        <v>0</v>
      </c>
      <c r="B280" s="589" t="s">
        <v>1</v>
      </c>
      <c r="C280" s="589" t="s">
        <v>2</v>
      </c>
      <c r="D280" s="589" t="s">
        <v>3</v>
      </c>
      <c r="E280" s="589" t="s">
        <v>4</v>
      </c>
      <c r="F280" s="590" t="s">
        <v>5</v>
      </c>
      <c r="G280" s="590" t="s">
        <v>6</v>
      </c>
      <c r="H280" s="589" t="s">
        <v>7</v>
      </c>
      <c r="I280" s="589" t="s">
        <v>8</v>
      </c>
      <c r="J280" s="590" t="s">
        <v>9</v>
      </c>
      <c r="K280" s="590" t="s">
        <v>10</v>
      </c>
      <c r="L280" s="589" t="s">
        <v>11</v>
      </c>
      <c r="M280" s="590" t="s">
        <v>12</v>
      </c>
      <c r="N280" s="591" t="s">
        <v>13</v>
      </c>
      <c r="O280" s="572"/>
      <c r="P280" s="592"/>
      <c r="Q280" s="591" t="s">
        <v>14</v>
      </c>
      <c r="R280" s="572"/>
      <c r="S280" s="592"/>
      <c r="T280" s="591" t="s">
        <v>15</v>
      </c>
      <c r="U280" s="572"/>
      <c r="V280" s="592"/>
      <c r="W280" s="591" t="s">
        <v>16</v>
      </c>
      <c r="X280" s="572"/>
      <c r="Y280" s="592"/>
    </row>
    <row r="281" spans="1:25" ht="153" customHeight="1" thickBot="1" x14ac:dyDescent="0.3">
      <c r="A281" s="581"/>
      <c r="B281" s="581"/>
      <c r="C281" s="581"/>
      <c r="D281" s="581"/>
      <c r="E281" s="581"/>
      <c r="F281" s="584"/>
      <c r="G281" s="584"/>
      <c r="H281" s="581"/>
      <c r="I281" s="586"/>
      <c r="J281" s="584"/>
      <c r="K281" s="584"/>
      <c r="L281" s="581"/>
      <c r="M281" s="584"/>
      <c r="N281" s="574"/>
      <c r="O281" s="575"/>
      <c r="P281" s="576"/>
      <c r="Q281" s="574"/>
      <c r="R281" s="575"/>
      <c r="S281" s="576"/>
      <c r="T281" s="574"/>
      <c r="U281" s="575"/>
      <c r="V281" s="576"/>
      <c r="W281" s="574"/>
      <c r="X281" s="575"/>
      <c r="Y281" s="576"/>
    </row>
    <row r="282" spans="1:25" ht="153" customHeight="1" thickBot="1" x14ac:dyDescent="0.3">
      <c r="A282" s="582"/>
      <c r="B282" s="581"/>
      <c r="C282" s="581"/>
      <c r="D282" s="581"/>
      <c r="E282" s="581"/>
      <c r="F282" s="584"/>
      <c r="G282" s="584"/>
      <c r="H282" s="581"/>
      <c r="I282" s="1" t="s">
        <v>17</v>
      </c>
      <c r="J282" s="612"/>
      <c r="K282" s="584"/>
      <c r="L282" s="581"/>
      <c r="M282" s="584"/>
      <c r="N282" s="2">
        <v>1</v>
      </c>
      <c r="O282" s="3">
        <v>2</v>
      </c>
      <c r="P282" s="4">
        <v>3</v>
      </c>
      <c r="Q282" s="2">
        <v>1</v>
      </c>
      <c r="R282" s="3">
        <v>2</v>
      </c>
      <c r="S282" s="4">
        <v>3</v>
      </c>
      <c r="T282" s="2">
        <v>1</v>
      </c>
      <c r="U282" s="3">
        <v>2</v>
      </c>
      <c r="V282" s="4">
        <v>3</v>
      </c>
      <c r="W282" s="2">
        <v>1</v>
      </c>
      <c r="X282" s="3">
        <v>2</v>
      </c>
      <c r="Y282" s="4">
        <v>3</v>
      </c>
    </row>
    <row r="283" spans="1:25" ht="153" customHeight="1" thickBot="1" x14ac:dyDescent="0.3">
      <c r="A283" s="27">
        <v>1</v>
      </c>
      <c r="B283" s="5" t="s">
        <v>20</v>
      </c>
      <c r="C283" s="5" t="s">
        <v>21</v>
      </c>
      <c r="D283" s="5" t="s">
        <v>22</v>
      </c>
      <c r="E283" s="5" t="s">
        <v>106</v>
      </c>
      <c r="F283" s="48" t="s">
        <v>107</v>
      </c>
      <c r="G283" s="48" t="s">
        <v>108</v>
      </c>
      <c r="H283" s="36">
        <v>1</v>
      </c>
      <c r="I283" s="36">
        <v>1</v>
      </c>
      <c r="J283" s="7">
        <v>1</v>
      </c>
      <c r="K283" s="6" t="s">
        <v>109</v>
      </c>
      <c r="L283" s="8">
        <v>0</v>
      </c>
      <c r="M283" s="20" t="s">
        <v>110</v>
      </c>
      <c r="N283" s="50">
        <v>1</v>
      </c>
      <c r="O283" s="51">
        <v>1</v>
      </c>
      <c r="P283" s="52">
        <v>1</v>
      </c>
      <c r="Q283" s="50">
        <v>1</v>
      </c>
      <c r="R283" s="51">
        <v>1</v>
      </c>
      <c r="S283" s="52">
        <v>1</v>
      </c>
      <c r="T283" s="50">
        <v>1</v>
      </c>
      <c r="U283" s="51">
        <v>1</v>
      </c>
      <c r="V283" s="52">
        <v>1</v>
      </c>
      <c r="W283" s="50">
        <v>1</v>
      </c>
      <c r="X283" s="51">
        <v>1</v>
      </c>
      <c r="Y283" s="52">
        <v>1</v>
      </c>
    </row>
    <row r="284" spans="1:25" ht="153" customHeight="1" thickBot="1" x14ac:dyDescent="0.3">
      <c r="A284" s="27">
        <f>1+A283</f>
        <v>2</v>
      </c>
      <c r="B284" s="5" t="s">
        <v>20</v>
      </c>
      <c r="C284" s="5" t="s">
        <v>21</v>
      </c>
      <c r="D284" s="5" t="s">
        <v>22</v>
      </c>
      <c r="E284" s="53" t="s">
        <v>111</v>
      </c>
      <c r="F284" s="53" t="s">
        <v>112</v>
      </c>
      <c r="G284" s="54" t="s">
        <v>113</v>
      </c>
      <c r="H284" s="36">
        <v>1</v>
      </c>
      <c r="I284" s="7">
        <v>1</v>
      </c>
      <c r="J284" s="7">
        <v>1</v>
      </c>
      <c r="K284" s="20" t="s">
        <v>114</v>
      </c>
      <c r="L284" s="8">
        <v>0</v>
      </c>
      <c r="M284" s="20" t="s">
        <v>115</v>
      </c>
      <c r="N284" s="50">
        <v>1</v>
      </c>
      <c r="O284" s="51">
        <v>1</v>
      </c>
      <c r="P284" s="52">
        <v>1</v>
      </c>
      <c r="Q284" s="50">
        <v>1</v>
      </c>
      <c r="R284" s="51">
        <v>1</v>
      </c>
      <c r="S284" s="52">
        <v>1</v>
      </c>
      <c r="T284" s="50">
        <v>1</v>
      </c>
      <c r="U284" s="51">
        <v>1</v>
      </c>
      <c r="V284" s="52">
        <v>1</v>
      </c>
      <c r="W284" s="50">
        <v>1</v>
      </c>
      <c r="X284" s="51">
        <v>1</v>
      </c>
      <c r="Y284" s="52">
        <v>1</v>
      </c>
    </row>
    <row r="285" spans="1:25" ht="153" customHeight="1" thickBot="1" x14ac:dyDescent="0.3">
      <c r="A285" s="27">
        <f t="shared" ref="A285:A287" si="27">1+A284</f>
        <v>3</v>
      </c>
      <c r="B285" s="5" t="s">
        <v>20</v>
      </c>
      <c r="C285" s="5" t="s">
        <v>21</v>
      </c>
      <c r="D285" s="5" t="s">
        <v>22</v>
      </c>
      <c r="E285" s="53" t="s">
        <v>116</v>
      </c>
      <c r="F285" s="53" t="s">
        <v>117</v>
      </c>
      <c r="G285" s="54" t="s">
        <v>118</v>
      </c>
      <c r="H285" s="55">
        <v>2</v>
      </c>
      <c r="I285" s="6">
        <v>2</v>
      </c>
      <c r="J285" s="36">
        <v>1</v>
      </c>
      <c r="K285" s="20" t="s">
        <v>119</v>
      </c>
      <c r="L285" s="56">
        <v>0</v>
      </c>
      <c r="M285" s="20" t="s">
        <v>115</v>
      </c>
      <c r="N285" s="57"/>
      <c r="O285" s="58"/>
      <c r="P285" s="59"/>
      <c r="Q285" s="60"/>
      <c r="R285" s="58"/>
      <c r="S285" s="61">
        <v>1</v>
      </c>
      <c r="T285" s="59"/>
      <c r="U285" s="59"/>
      <c r="V285" s="59"/>
      <c r="W285" s="59"/>
      <c r="X285" s="59"/>
      <c r="Y285" s="61">
        <v>1</v>
      </c>
    </row>
    <row r="286" spans="1:25" ht="153" customHeight="1" thickBot="1" x14ac:dyDescent="0.3">
      <c r="A286" s="27">
        <f t="shared" si="27"/>
        <v>4</v>
      </c>
      <c r="B286" s="5" t="s">
        <v>20</v>
      </c>
      <c r="C286" s="5" t="s">
        <v>21</v>
      </c>
      <c r="D286" s="5" t="s">
        <v>22</v>
      </c>
      <c r="E286" s="406" t="s">
        <v>120</v>
      </c>
      <c r="F286" s="53" t="s">
        <v>101</v>
      </c>
      <c r="G286" s="407" t="s">
        <v>121</v>
      </c>
      <c r="H286" s="36">
        <v>0.4</v>
      </c>
      <c r="I286" s="36">
        <f>AVERAGE(N286:Y286)</f>
        <v>0.4</v>
      </c>
      <c r="J286" s="36">
        <f>+I286/H286</f>
        <v>1</v>
      </c>
      <c r="K286" s="406" t="s">
        <v>121</v>
      </c>
      <c r="L286" s="56">
        <v>0</v>
      </c>
      <c r="M286" s="20" t="s">
        <v>122</v>
      </c>
      <c r="N286" s="62"/>
      <c r="O286" s="13"/>
      <c r="P286" s="63">
        <v>0.4</v>
      </c>
      <c r="Q286" s="12"/>
      <c r="R286" s="13"/>
      <c r="S286" s="52">
        <v>0.4</v>
      </c>
      <c r="T286" s="12"/>
      <c r="U286" s="13"/>
      <c r="V286" s="52">
        <v>0.4</v>
      </c>
      <c r="W286" s="12"/>
      <c r="X286" s="13"/>
      <c r="Y286" s="52">
        <v>0.4</v>
      </c>
    </row>
    <row r="287" spans="1:25" ht="153" customHeight="1" thickBot="1" x14ac:dyDescent="0.35">
      <c r="A287" s="27">
        <f t="shared" si="27"/>
        <v>5</v>
      </c>
      <c r="B287" s="5" t="s">
        <v>20</v>
      </c>
      <c r="C287" s="5" t="s">
        <v>21</v>
      </c>
      <c r="D287" s="5" t="s">
        <v>22</v>
      </c>
      <c r="E287" s="5" t="s">
        <v>123</v>
      </c>
      <c r="F287" s="40" t="s">
        <v>124</v>
      </c>
      <c r="G287" s="48" t="s">
        <v>125</v>
      </c>
      <c r="H287" s="6">
        <v>5</v>
      </c>
      <c r="I287" s="6">
        <v>5</v>
      </c>
      <c r="J287" s="6"/>
      <c r="K287" s="48" t="s">
        <v>126</v>
      </c>
      <c r="L287" s="56">
        <v>0</v>
      </c>
      <c r="M287" s="21" t="s">
        <v>127</v>
      </c>
      <c r="N287" s="18">
        <v>1</v>
      </c>
      <c r="O287" s="13"/>
      <c r="P287" s="14"/>
      <c r="Q287" s="64"/>
      <c r="R287" s="10">
        <v>1</v>
      </c>
      <c r="S287" s="15">
        <v>1</v>
      </c>
      <c r="T287" s="64"/>
      <c r="U287" s="65"/>
      <c r="V287" s="18">
        <v>1</v>
      </c>
      <c r="W287" s="18">
        <v>1</v>
      </c>
      <c r="X287" s="13"/>
      <c r="Y287" s="14"/>
    </row>
    <row r="288" spans="1:25" ht="153" customHeight="1" thickBot="1" x14ac:dyDescent="0.3">
      <c r="A288" s="27">
        <f>1+A287</f>
        <v>6</v>
      </c>
      <c r="B288" s="5" t="s">
        <v>20</v>
      </c>
      <c r="C288" s="5" t="s">
        <v>21</v>
      </c>
      <c r="D288" s="5" t="s">
        <v>22</v>
      </c>
      <c r="E288" s="53" t="s">
        <v>128</v>
      </c>
      <c r="F288" s="53" t="s">
        <v>129</v>
      </c>
      <c r="G288" s="54" t="s">
        <v>130</v>
      </c>
      <c r="H288" s="36">
        <v>1</v>
      </c>
      <c r="I288" s="36">
        <v>1</v>
      </c>
      <c r="J288" s="36">
        <v>1</v>
      </c>
      <c r="K288" s="53" t="s">
        <v>131</v>
      </c>
      <c r="L288" s="56">
        <v>0</v>
      </c>
      <c r="M288" s="66" t="s">
        <v>132</v>
      </c>
      <c r="N288" s="50">
        <v>1</v>
      </c>
      <c r="O288" s="51">
        <v>1</v>
      </c>
      <c r="P288" s="52">
        <v>1</v>
      </c>
      <c r="Q288" s="50">
        <v>1</v>
      </c>
      <c r="R288" s="51">
        <v>1</v>
      </c>
      <c r="S288" s="52">
        <v>1</v>
      </c>
      <c r="T288" s="50">
        <v>1</v>
      </c>
      <c r="U288" s="51">
        <v>1</v>
      </c>
      <c r="V288" s="52">
        <v>1</v>
      </c>
      <c r="W288" s="50">
        <v>1</v>
      </c>
      <c r="X288" s="51">
        <v>1</v>
      </c>
      <c r="Y288" s="52">
        <v>1</v>
      </c>
    </row>
    <row r="289" spans="1:25" ht="153" customHeight="1" thickBot="1" x14ac:dyDescent="0.3">
      <c r="A289" s="577" t="s">
        <v>501</v>
      </c>
      <c r="B289" s="578"/>
      <c r="C289" s="578"/>
      <c r="D289" s="578"/>
      <c r="E289" s="578"/>
      <c r="F289" s="578"/>
      <c r="G289" s="578"/>
      <c r="H289" s="578"/>
      <c r="I289" s="578"/>
      <c r="J289" s="578"/>
      <c r="K289" s="578"/>
      <c r="L289" s="578"/>
      <c r="M289" s="578"/>
      <c r="N289" s="578"/>
      <c r="O289" s="578"/>
      <c r="P289" s="578"/>
      <c r="Q289" s="578"/>
      <c r="R289" s="578"/>
      <c r="S289" s="578"/>
      <c r="T289" s="578"/>
      <c r="U289" s="578"/>
      <c r="V289" s="578"/>
      <c r="W289" s="578"/>
      <c r="X289" s="578"/>
      <c r="Y289" s="579"/>
    </row>
    <row r="290" spans="1:25" ht="153" customHeight="1" x14ac:dyDescent="0.25">
      <c r="A290" s="589" t="s">
        <v>0</v>
      </c>
      <c r="B290" s="589" t="s">
        <v>1</v>
      </c>
      <c r="C290" s="589" t="s">
        <v>2</v>
      </c>
      <c r="D290" s="589" t="s">
        <v>3</v>
      </c>
      <c r="E290" s="589" t="s">
        <v>4</v>
      </c>
      <c r="F290" s="590" t="s">
        <v>5</v>
      </c>
      <c r="G290" s="590" t="s">
        <v>6</v>
      </c>
      <c r="H290" s="589" t="s">
        <v>7</v>
      </c>
      <c r="I290" s="589" t="s">
        <v>8</v>
      </c>
      <c r="J290" s="590" t="s">
        <v>9</v>
      </c>
      <c r="K290" s="590" t="s">
        <v>10</v>
      </c>
      <c r="L290" s="589" t="s">
        <v>11</v>
      </c>
      <c r="M290" s="590" t="s">
        <v>12</v>
      </c>
      <c r="N290" s="591" t="s">
        <v>13</v>
      </c>
      <c r="O290" s="572"/>
      <c r="P290" s="592"/>
      <c r="Q290" s="591" t="s">
        <v>14</v>
      </c>
      <c r="R290" s="572"/>
      <c r="S290" s="592"/>
      <c r="T290" s="591" t="s">
        <v>15</v>
      </c>
      <c r="U290" s="572"/>
      <c r="V290" s="592"/>
      <c r="W290" s="591" t="s">
        <v>16</v>
      </c>
      <c r="X290" s="572"/>
      <c r="Y290" s="592"/>
    </row>
    <row r="291" spans="1:25" ht="153" customHeight="1" thickBot="1" x14ac:dyDescent="0.3">
      <c r="A291" s="581"/>
      <c r="B291" s="581"/>
      <c r="C291" s="581"/>
      <c r="D291" s="581"/>
      <c r="E291" s="581"/>
      <c r="F291" s="584"/>
      <c r="G291" s="584"/>
      <c r="H291" s="581"/>
      <c r="I291" s="586"/>
      <c r="J291" s="584"/>
      <c r="K291" s="584"/>
      <c r="L291" s="581"/>
      <c r="M291" s="584"/>
      <c r="N291" s="574"/>
      <c r="O291" s="575"/>
      <c r="P291" s="576"/>
      <c r="Q291" s="574"/>
      <c r="R291" s="575"/>
      <c r="S291" s="576"/>
      <c r="T291" s="574"/>
      <c r="U291" s="575"/>
      <c r="V291" s="576"/>
      <c r="W291" s="574"/>
      <c r="X291" s="575"/>
      <c r="Y291" s="576"/>
    </row>
    <row r="292" spans="1:25" ht="153" customHeight="1" thickBot="1" x14ac:dyDescent="0.3">
      <c r="A292" s="582"/>
      <c r="B292" s="581"/>
      <c r="C292" s="581"/>
      <c r="D292" s="581"/>
      <c r="E292" s="581"/>
      <c r="F292" s="584"/>
      <c r="G292" s="584"/>
      <c r="H292" s="581"/>
      <c r="I292" s="1" t="s">
        <v>17</v>
      </c>
      <c r="J292" s="612"/>
      <c r="K292" s="584"/>
      <c r="L292" s="581"/>
      <c r="M292" s="584"/>
      <c r="N292" s="2">
        <v>1</v>
      </c>
      <c r="O292" s="3">
        <v>2</v>
      </c>
      <c r="P292" s="4">
        <v>3</v>
      </c>
      <c r="Q292" s="2">
        <v>1</v>
      </c>
      <c r="R292" s="3">
        <v>2</v>
      </c>
      <c r="S292" s="4">
        <v>3</v>
      </c>
      <c r="T292" s="2">
        <v>1</v>
      </c>
      <c r="U292" s="3">
        <v>2</v>
      </c>
      <c r="V292" s="4">
        <v>3</v>
      </c>
      <c r="W292" s="2">
        <v>1</v>
      </c>
      <c r="X292" s="3">
        <v>2</v>
      </c>
      <c r="Y292" s="4">
        <v>3</v>
      </c>
    </row>
    <row r="293" spans="1:25" ht="153" customHeight="1" thickBot="1" x14ac:dyDescent="0.3">
      <c r="A293" s="27">
        <v>1</v>
      </c>
      <c r="B293" s="20" t="s">
        <v>20</v>
      </c>
      <c r="C293" s="20" t="s">
        <v>21</v>
      </c>
      <c r="D293" s="20" t="s">
        <v>22</v>
      </c>
      <c r="E293" s="245" t="s">
        <v>247</v>
      </c>
      <c r="F293" s="20" t="s">
        <v>248</v>
      </c>
      <c r="G293" s="5" t="s">
        <v>249</v>
      </c>
      <c r="H293" s="36">
        <v>0.85</v>
      </c>
      <c r="I293" s="136">
        <v>0.85</v>
      </c>
      <c r="J293" s="136">
        <v>1</v>
      </c>
      <c r="K293" s="6" t="s">
        <v>250</v>
      </c>
      <c r="L293" s="142">
        <v>0</v>
      </c>
      <c r="M293" s="5" t="s">
        <v>251</v>
      </c>
      <c r="N293" s="30"/>
      <c r="O293" s="30"/>
      <c r="P293" s="236">
        <v>0.85</v>
      </c>
      <c r="Q293" s="31"/>
      <c r="R293" s="30"/>
      <c r="S293" s="236">
        <v>0.85</v>
      </c>
      <c r="T293" s="31"/>
      <c r="U293" s="30"/>
      <c r="V293" s="236">
        <v>0.85</v>
      </c>
      <c r="W293" s="31"/>
      <c r="X293" s="30"/>
      <c r="Y293" s="236">
        <v>0.85</v>
      </c>
    </row>
    <row r="294" spans="1:25" ht="153" customHeight="1" thickBot="1" x14ac:dyDescent="0.35">
      <c r="A294" s="27">
        <v>2</v>
      </c>
      <c r="B294" s="20" t="s">
        <v>20</v>
      </c>
      <c r="C294" s="20" t="s">
        <v>21</v>
      </c>
      <c r="D294" s="20" t="s">
        <v>22</v>
      </c>
      <c r="E294" s="20" t="s">
        <v>252</v>
      </c>
      <c r="F294" s="48" t="s">
        <v>253</v>
      </c>
      <c r="G294" s="20" t="s">
        <v>254</v>
      </c>
      <c r="H294" s="6">
        <v>3</v>
      </c>
      <c r="I294" s="134">
        <v>3</v>
      </c>
      <c r="J294" s="136">
        <v>1</v>
      </c>
      <c r="K294" s="6" t="s">
        <v>250</v>
      </c>
      <c r="L294" s="142">
        <v>0</v>
      </c>
      <c r="M294" s="5" t="s">
        <v>251</v>
      </c>
      <c r="N294" s="31"/>
      <c r="O294" s="30"/>
      <c r="P294" s="249"/>
      <c r="Q294" s="145">
        <v>1</v>
      </c>
      <c r="R294" s="30"/>
      <c r="S294" s="250"/>
      <c r="T294" s="249"/>
      <c r="U294" s="145">
        <v>1</v>
      </c>
      <c r="V294" s="250"/>
      <c r="W294" s="31"/>
      <c r="X294" s="249"/>
      <c r="Y294" s="145">
        <v>1</v>
      </c>
    </row>
    <row r="295" spans="1:25" ht="153" customHeight="1" thickBot="1" x14ac:dyDescent="0.3">
      <c r="A295" s="27">
        <v>3</v>
      </c>
      <c r="B295" s="20" t="s">
        <v>20</v>
      </c>
      <c r="C295" s="20" t="s">
        <v>21</v>
      </c>
      <c r="D295" s="20" t="s">
        <v>22</v>
      </c>
      <c r="E295" s="20" t="s">
        <v>255</v>
      </c>
      <c r="F295" s="246" t="s">
        <v>256</v>
      </c>
      <c r="G295" s="20" t="s">
        <v>257</v>
      </c>
      <c r="H295" s="6">
        <v>3</v>
      </c>
      <c r="I295" s="134">
        <v>3</v>
      </c>
      <c r="J295" s="136">
        <v>1</v>
      </c>
      <c r="K295" s="20" t="s">
        <v>258</v>
      </c>
      <c r="L295" s="142">
        <v>0</v>
      </c>
      <c r="M295" s="248" t="s">
        <v>259</v>
      </c>
      <c r="N295" s="31"/>
      <c r="O295" s="117">
        <v>1</v>
      </c>
      <c r="P295" s="32"/>
      <c r="Q295" s="31"/>
      <c r="R295" s="117">
        <v>1</v>
      </c>
      <c r="S295" s="32"/>
      <c r="T295" s="31"/>
      <c r="U295" s="30"/>
      <c r="V295" s="29">
        <v>1</v>
      </c>
      <c r="W295" s="31"/>
      <c r="X295" s="30"/>
      <c r="Y295" s="32"/>
    </row>
    <row r="296" spans="1:25" ht="153" customHeight="1" thickBot="1" x14ac:dyDescent="0.3">
      <c r="A296" s="27">
        <v>4</v>
      </c>
      <c r="B296" s="20" t="s">
        <v>20</v>
      </c>
      <c r="C296" s="20" t="s">
        <v>21</v>
      </c>
      <c r="D296" s="20" t="s">
        <v>22</v>
      </c>
      <c r="E296" s="20" t="s">
        <v>260</v>
      </c>
      <c r="F296" s="20" t="s">
        <v>261</v>
      </c>
      <c r="G296" s="20" t="s">
        <v>262</v>
      </c>
      <c r="H296" s="134">
        <v>6</v>
      </c>
      <c r="I296" s="134">
        <v>6</v>
      </c>
      <c r="J296" s="136">
        <v>1</v>
      </c>
      <c r="K296" s="20" t="s">
        <v>263</v>
      </c>
      <c r="L296" s="142">
        <v>0</v>
      </c>
      <c r="M296" s="247" t="s">
        <v>264</v>
      </c>
      <c r="N296" s="31"/>
      <c r="O296" s="117">
        <v>1</v>
      </c>
      <c r="P296" s="32"/>
      <c r="Q296" s="31"/>
      <c r="R296" s="117">
        <v>2</v>
      </c>
      <c r="S296" s="32"/>
      <c r="T296" s="31"/>
      <c r="U296" s="30"/>
      <c r="V296" s="29">
        <v>3</v>
      </c>
      <c r="W296" s="31"/>
      <c r="X296" s="30"/>
      <c r="Y296" s="32"/>
    </row>
    <row r="297" spans="1:25" ht="153" customHeight="1" thickBot="1" x14ac:dyDescent="0.3">
      <c r="A297" s="27">
        <v>5</v>
      </c>
      <c r="B297" s="20" t="s">
        <v>20</v>
      </c>
      <c r="C297" s="20" t="s">
        <v>21</v>
      </c>
      <c r="D297" s="20" t="s">
        <v>22</v>
      </c>
      <c r="E297" s="20" t="s">
        <v>69</v>
      </c>
      <c r="F297" s="40" t="s">
        <v>70</v>
      </c>
      <c r="G297" s="5" t="s">
        <v>71</v>
      </c>
      <c r="H297" s="26">
        <v>2</v>
      </c>
      <c r="I297" s="6">
        <v>2</v>
      </c>
      <c r="J297" s="251">
        <v>1</v>
      </c>
      <c r="K297" s="17" t="s">
        <v>72</v>
      </c>
      <c r="L297" s="252">
        <v>0</v>
      </c>
      <c r="M297" s="21" t="s">
        <v>73</v>
      </c>
      <c r="N297" s="31"/>
      <c r="O297" s="30"/>
      <c r="P297" s="32"/>
      <c r="Q297" s="31"/>
      <c r="R297" s="30"/>
      <c r="S297" s="29">
        <v>1</v>
      </c>
      <c r="T297" s="31"/>
      <c r="U297" s="30"/>
      <c r="V297" s="29">
        <v>1</v>
      </c>
      <c r="W297" s="31"/>
      <c r="X297" s="30"/>
      <c r="Y297" s="32"/>
    </row>
    <row r="298" spans="1:25" ht="153" customHeight="1" thickBot="1" x14ac:dyDescent="0.3">
      <c r="A298" s="577" t="s">
        <v>492</v>
      </c>
      <c r="B298" s="578"/>
      <c r="C298" s="578"/>
      <c r="D298" s="578"/>
      <c r="E298" s="578"/>
      <c r="F298" s="578"/>
      <c r="G298" s="578"/>
      <c r="H298" s="578"/>
      <c r="I298" s="578"/>
      <c r="J298" s="578"/>
      <c r="K298" s="578"/>
      <c r="L298" s="578"/>
      <c r="M298" s="578"/>
      <c r="N298" s="578"/>
      <c r="O298" s="578"/>
      <c r="P298" s="578"/>
      <c r="Q298" s="578"/>
      <c r="R298" s="578"/>
      <c r="S298" s="578"/>
      <c r="T298" s="578"/>
      <c r="U298" s="578"/>
      <c r="V298" s="578"/>
      <c r="W298" s="578"/>
      <c r="X298" s="578"/>
      <c r="Y298" s="579"/>
    </row>
    <row r="299" spans="1:25" ht="153" customHeight="1" x14ac:dyDescent="0.25">
      <c r="A299" s="580" t="s">
        <v>0</v>
      </c>
      <c r="B299" s="580" t="s">
        <v>1</v>
      </c>
      <c r="C299" s="580" t="s">
        <v>2</v>
      </c>
      <c r="D299" s="580" t="s">
        <v>3</v>
      </c>
      <c r="E299" s="580" t="s">
        <v>4</v>
      </c>
      <c r="F299" s="583" t="s">
        <v>5</v>
      </c>
      <c r="G299" s="583" t="s">
        <v>6</v>
      </c>
      <c r="H299" s="580" t="s">
        <v>7</v>
      </c>
      <c r="I299" s="580" t="s">
        <v>8</v>
      </c>
      <c r="J299" s="583" t="s">
        <v>9</v>
      </c>
      <c r="K299" s="583" t="s">
        <v>10</v>
      </c>
      <c r="L299" s="580" t="s">
        <v>11</v>
      </c>
      <c r="M299" s="583" t="s">
        <v>12</v>
      </c>
      <c r="N299" s="571" t="s">
        <v>13</v>
      </c>
      <c r="O299" s="572"/>
      <c r="P299" s="573"/>
      <c r="Q299" s="571" t="s">
        <v>14</v>
      </c>
      <c r="R299" s="572"/>
      <c r="S299" s="573"/>
      <c r="T299" s="571" t="s">
        <v>15</v>
      </c>
      <c r="U299" s="572"/>
      <c r="V299" s="573"/>
      <c r="W299" s="571" t="s">
        <v>16</v>
      </c>
      <c r="X299" s="572"/>
      <c r="Y299" s="573"/>
    </row>
    <row r="300" spans="1:25" ht="153" customHeight="1" thickBot="1" x14ac:dyDescent="0.3">
      <c r="A300" s="581"/>
      <c r="B300" s="581"/>
      <c r="C300" s="581"/>
      <c r="D300" s="581"/>
      <c r="E300" s="581"/>
      <c r="F300" s="584"/>
      <c r="G300" s="584"/>
      <c r="H300" s="581"/>
      <c r="I300" s="586"/>
      <c r="J300" s="584"/>
      <c r="K300" s="584"/>
      <c r="L300" s="581"/>
      <c r="M300" s="584"/>
      <c r="N300" s="574"/>
      <c r="O300" s="575"/>
      <c r="P300" s="576"/>
      <c r="Q300" s="574"/>
      <c r="R300" s="575"/>
      <c r="S300" s="576"/>
      <c r="T300" s="574"/>
      <c r="U300" s="575"/>
      <c r="V300" s="576"/>
      <c r="W300" s="574"/>
      <c r="X300" s="575"/>
      <c r="Y300" s="576"/>
    </row>
    <row r="301" spans="1:25" ht="153" customHeight="1" thickBot="1" x14ac:dyDescent="0.3">
      <c r="A301" s="582"/>
      <c r="B301" s="582"/>
      <c r="C301" s="582"/>
      <c r="D301" s="582"/>
      <c r="E301" s="724"/>
      <c r="F301" s="725"/>
      <c r="G301" s="725"/>
      <c r="H301" s="724"/>
      <c r="I301" s="1" t="s">
        <v>17</v>
      </c>
      <c r="J301" s="725"/>
      <c r="K301" s="725"/>
      <c r="L301" s="724"/>
      <c r="M301" s="725"/>
      <c r="N301" s="2">
        <v>1</v>
      </c>
      <c r="O301" s="3">
        <v>2</v>
      </c>
      <c r="P301" s="4">
        <v>3</v>
      </c>
      <c r="Q301" s="2">
        <v>1</v>
      </c>
      <c r="R301" s="3">
        <v>2</v>
      </c>
      <c r="S301" s="4">
        <v>3</v>
      </c>
      <c r="T301" s="2">
        <v>1</v>
      </c>
      <c r="U301" s="3">
        <v>2</v>
      </c>
      <c r="V301" s="4">
        <v>3</v>
      </c>
      <c r="W301" s="2">
        <v>1</v>
      </c>
      <c r="X301" s="3">
        <v>2</v>
      </c>
      <c r="Y301" s="4">
        <v>3</v>
      </c>
    </row>
    <row r="302" spans="1:25" ht="153" customHeight="1" thickBot="1" x14ac:dyDescent="0.3">
      <c r="A302" s="19">
        <v>1</v>
      </c>
      <c r="B302" s="20" t="s">
        <v>20</v>
      </c>
      <c r="C302" s="20" t="s">
        <v>21</v>
      </c>
      <c r="D302" s="20" t="s">
        <v>22</v>
      </c>
      <c r="E302" s="20" t="s">
        <v>395</v>
      </c>
      <c r="F302" s="91" t="s">
        <v>396</v>
      </c>
      <c r="G302" s="48" t="s">
        <v>397</v>
      </c>
      <c r="H302" s="6">
        <v>12</v>
      </c>
      <c r="I302" s="6">
        <f>SUM(N302:Y302)</f>
        <v>12</v>
      </c>
      <c r="J302" s="271">
        <f>+I302/H302</f>
        <v>1</v>
      </c>
      <c r="K302" s="91" t="s">
        <v>398</v>
      </c>
      <c r="L302" s="272">
        <v>0</v>
      </c>
      <c r="M302" s="21" t="s">
        <v>399</v>
      </c>
      <c r="N302" s="18">
        <v>1</v>
      </c>
      <c r="O302" s="10">
        <v>1</v>
      </c>
      <c r="P302" s="15">
        <v>1</v>
      </c>
      <c r="Q302" s="18">
        <v>1</v>
      </c>
      <c r="R302" s="10">
        <v>1</v>
      </c>
      <c r="S302" s="15">
        <v>1</v>
      </c>
      <c r="T302" s="18">
        <v>1</v>
      </c>
      <c r="U302" s="10">
        <v>1</v>
      </c>
      <c r="V302" s="15">
        <v>1</v>
      </c>
      <c r="W302" s="18">
        <v>1</v>
      </c>
      <c r="X302" s="10">
        <v>1</v>
      </c>
      <c r="Y302" s="15">
        <v>1</v>
      </c>
    </row>
    <row r="303" spans="1:25" ht="153" customHeight="1" thickBot="1" x14ac:dyDescent="0.3">
      <c r="A303" s="19">
        <f>1+A302</f>
        <v>2</v>
      </c>
      <c r="B303" s="20" t="s">
        <v>20</v>
      </c>
      <c r="C303" s="20" t="s">
        <v>21</v>
      </c>
      <c r="D303" s="20" t="s">
        <v>22</v>
      </c>
      <c r="E303" s="20" t="s">
        <v>400</v>
      </c>
      <c r="F303" s="54" t="s">
        <v>401</v>
      </c>
      <c r="G303" s="20" t="s">
        <v>402</v>
      </c>
      <c r="H303" s="6">
        <v>7</v>
      </c>
      <c r="I303" s="6">
        <f>+P303+S303+V303+Y303</f>
        <v>7</v>
      </c>
      <c r="J303" s="271">
        <f t="shared" ref="J303:J306" si="28">+I303/H303</f>
        <v>1</v>
      </c>
      <c r="K303" s="20" t="s">
        <v>403</v>
      </c>
      <c r="L303" s="272">
        <v>0</v>
      </c>
      <c r="M303" s="21" t="s">
        <v>404</v>
      </c>
      <c r="N303" s="12"/>
      <c r="O303" s="13"/>
      <c r="P303" s="275">
        <v>2</v>
      </c>
      <c r="Q303" s="12"/>
      <c r="R303" s="13"/>
      <c r="S303" s="275">
        <v>2</v>
      </c>
      <c r="T303" s="363"/>
      <c r="U303" s="277"/>
      <c r="V303" s="275">
        <v>2</v>
      </c>
      <c r="W303" s="363"/>
      <c r="X303" s="277"/>
      <c r="Y303" s="275">
        <v>1</v>
      </c>
    </row>
    <row r="304" spans="1:25" ht="153" customHeight="1" thickBot="1" x14ac:dyDescent="0.3">
      <c r="A304" s="19">
        <f t="shared" ref="A304:A306" si="29">1+A303</f>
        <v>3</v>
      </c>
      <c r="B304" s="20" t="s">
        <v>20</v>
      </c>
      <c r="C304" s="20" t="s">
        <v>21</v>
      </c>
      <c r="D304" s="20" t="s">
        <v>22</v>
      </c>
      <c r="E304" s="20" t="s">
        <v>405</v>
      </c>
      <c r="F304" s="20" t="s">
        <v>406</v>
      </c>
      <c r="G304" s="20" t="s">
        <v>407</v>
      </c>
      <c r="H304" s="6">
        <v>11</v>
      </c>
      <c r="I304" s="6">
        <f>+O304+P304+Q304+R304+S304+T304+V304+W304+X304+Y304+U304</f>
        <v>11</v>
      </c>
      <c r="J304" s="271">
        <f t="shared" si="28"/>
        <v>1</v>
      </c>
      <c r="K304" s="20" t="s">
        <v>408</v>
      </c>
      <c r="L304" s="272">
        <v>0</v>
      </c>
      <c r="M304" s="21" t="s">
        <v>409</v>
      </c>
      <c r="N304" s="12"/>
      <c r="O304" s="10">
        <v>1</v>
      </c>
      <c r="P304" s="15">
        <v>1</v>
      </c>
      <c r="Q304" s="18">
        <v>1</v>
      </c>
      <c r="R304" s="10">
        <v>1</v>
      </c>
      <c r="S304" s="15">
        <v>1</v>
      </c>
      <c r="T304" s="18">
        <v>1</v>
      </c>
      <c r="U304" s="10">
        <v>1</v>
      </c>
      <c r="V304" s="15">
        <v>1</v>
      </c>
      <c r="W304" s="18">
        <v>1</v>
      </c>
      <c r="X304" s="10">
        <v>1</v>
      </c>
      <c r="Y304" s="15">
        <v>1</v>
      </c>
    </row>
    <row r="305" spans="1:25" ht="153" customHeight="1" thickBot="1" x14ac:dyDescent="0.3">
      <c r="A305" s="19">
        <f t="shared" si="29"/>
        <v>4</v>
      </c>
      <c r="B305" s="20" t="s">
        <v>20</v>
      </c>
      <c r="C305" s="20" t="s">
        <v>21</v>
      </c>
      <c r="D305" s="20" t="s">
        <v>22</v>
      </c>
      <c r="E305" s="20" t="s">
        <v>410</v>
      </c>
      <c r="F305" s="48" t="s">
        <v>411</v>
      </c>
      <c r="G305" s="20" t="s">
        <v>412</v>
      </c>
      <c r="H305" s="20">
        <v>10</v>
      </c>
      <c r="I305" s="6">
        <f>+O305+P305+Q305+R305+S305+T305+U305+V305+W305+X305</f>
        <v>10</v>
      </c>
      <c r="J305" s="271">
        <f t="shared" si="28"/>
        <v>1</v>
      </c>
      <c r="K305" s="20" t="s">
        <v>413</v>
      </c>
      <c r="L305" s="272">
        <v>0</v>
      </c>
      <c r="M305" s="21" t="s">
        <v>414</v>
      </c>
      <c r="N305" s="12"/>
      <c r="O305" s="10">
        <v>1</v>
      </c>
      <c r="P305" s="15">
        <v>1</v>
      </c>
      <c r="Q305" s="18">
        <v>1</v>
      </c>
      <c r="R305" s="10">
        <v>1</v>
      </c>
      <c r="S305" s="15">
        <v>1</v>
      </c>
      <c r="T305" s="18">
        <v>1</v>
      </c>
      <c r="U305" s="10">
        <v>1</v>
      </c>
      <c r="V305" s="15">
        <v>1</v>
      </c>
      <c r="W305" s="18">
        <v>1</v>
      </c>
      <c r="X305" s="10">
        <v>1</v>
      </c>
      <c r="Y305" s="15">
        <v>1</v>
      </c>
    </row>
    <row r="306" spans="1:25" ht="153" customHeight="1" thickBot="1" x14ac:dyDescent="0.3">
      <c r="A306" s="67">
        <f t="shared" si="29"/>
        <v>5</v>
      </c>
      <c r="B306" s="42" t="s">
        <v>20</v>
      </c>
      <c r="C306" s="42" t="s">
        <v>21</v>
      </c>
      <c r="D306" s="42" t="s">
        <v>22</v>
      </c>
      <c r="E306" s="42" t="s">
        <v>415</v>
      </c>
      <c r="F306" s="42" t="s">
        <v>416</v>
      </c>
      <c r="G306" s="42" t="s">
        <v>417</v>
      </c>
      <c r="H306" s="42">
        <v>44</v>
      </c>
      <c r="I306" s="26">
        <f>+O306+P306+Q306+R306+S306+T306+U306+V306+X306+W306+Y306</f>
        <v>44</v>
      </c>
      <c r="J306" s="364">
        <f t="shared" si="28"/>
        <v>1</v>
      </c>
      <c r="K306" s="42" t="s">
        <v>418</v>
      </c>
      <c r="L306" s="365">
        <v>0</v>
      </c>
      <c r="M306" s="113" t="s">
        <v>419</v>
      </c>
      <c r="N306" s="366"/>
      <c r="O306" s="367">
        <v>4</v>
      </c>
      <c r="P306" s="368">
        <v>4</v>
      </c>
      <c r="Q306" s="369">
        <v>4</v>
      </c>
      <c r="R306" s="367">
        <v>4</v>
      </c>
      <c r="S306" s="368">
        <v>4</v>
      </c>
      <c r="T306" s="369">
        <v>4</v>
      </c>
      <c r="U306" s="367">
        <v>4</v>
      </c>
      <c r="V306" s="368">
        <v>4</v>
      </c>
      <c r="W306" s="369">
        <v>4</v>
      </c>
      <c r="X306" s="367">
        <v>4</v>
      </c>
      <c r="Y306" s="368">
        <v>4</v>
      </c>
    </row>
    <row r="307" spans="1:25" ht="153" customHeight="1" thickBot="1" x14ac:dyDescent="0.3">
      <c r="A307" s="577" t="s">
        <v>546</v>
      </c>
      <c r="B307" s="578"/>
      <c r="C307" s="578"/>
      <c r="D307" s="578"/>
      <c r="E307" s="578"/>
      <c r="F307" s="578"/>
      <c r="G307" s="578"/>
      <c r="H307" s="578"/>
      <c r="I307" s="578"/>
      <c r="J307" s="578"/>
      <c r="K307" s="578"/>
      <c r="L307" s="578"/>
      <c r="M307" s="578"/>
      <c r="N307" s="578"/>
      <c r="O307" s="578"/>
      <c r="P307" s="578"/>
      <c r="Q307" s="578"/>
      <c r="R307" s="578"/>
      <c r="S307" s="578"/>
      <c r="T307" s="578"/>
      <c r="U307" s="578"/>
      <c r="V307" s="578"/>
      <c r="W307" s="578"/>
      <c r="X307" s="578"/>
      <c r="Y307" s="579"/>
    </row>
    <row r="308" spans="1:25" ht="153" customHeight="1" x14ac:dyDescent="0.25">
      <c r="A308" s="580" t="s">
        <v>0</v>
      </c>
      <c r="B308" s="580" t="s">
        <v>1</v>
      </c>
      <c r="C308" s="580" t="s">
        <v>2</v>
      </c>
      <c r="D308" s="580" t="s">
        <v>3</v>
      </c>
      <c r="E308" s="580" t="s">
        <v>4</v>
      </c>
      <c r="F308" s="583" t="s">
        <v>5</v>
      </c>
      <c r="G308" s="583" t="s">
        <v>6</v>
      </c>
      <c r="H308" s="580" t="s">
        <v>7</v>
      </c>
      <c r="I308" s="580" t="s">
        <v>8</v>
      </c>
      <c r="J308" s="583" t="s">
        <v>9</v>
      </c>
      <c r="K308" s="583" t="s">
        <v>10</v>
      </c>
      <c r="L308" s="580" t="s">
        <v>11</v>
      </c>
      <c r="M308" s="583" t="s">
        <v>12</v>
      </c>
      <c r="N308" s="571" t="s">
        <v>13</v>
      </c>
      <c r="O308" s="572"/>
      <c r="P308" s="573"/>
      <c r="Q308" s="571" t="s">
        <v>14</v>
      </c>
      <c r="R308" s="572"/>
      <c r="S308" s="573"/>
      <c r="T308" s="571" t="s">
        <v>15</v>
      </c>
      <c r="U308" s="572"/>
      <c r="V308" s="573"/>
      <c r="W308" s="571" t="s">
        <v>16</v>
      </c>
      <c r="X308" s="572"/>
      <c r="Y308" s="573"/>
    </row>
    <row r="309" spans="1:25" ht="153" customHeight="1" thickBot="1" x14ac:dyDescent="0.3">
      <c r="A309" s="581"/>
      <c r="B309" s="581"/>
      <c r="C309" s="581"/>
      <c r="D309" s="581"/>
      <c r="E309" s="581"/>
      <c r="F309" s="584"/>
      <c r="G309" s="584"/>
      <c r="H309" s="581"/>
      <c r="I309" s="586"/>
      <c r="J309" s="584"/>
      <c r="K309" s="584"/>
      <c r="L309" s="581"/>
      <c r="M309" s="584"/>
      <c r="N309" s="574"/>
      <c r="O309" s="575"/>
      <c r="P309" s="576"/>
      <c r="Q309" s="574"/>
      <c r="R309" s="575"/>
      <c r="S309" s="576"/>
      <c r="T309" s="574"/>
      <c r="U309" s="575"/>
      <c r="V309" s="576"/>
      <c r="W309" s="574"/>
      <c r="X309" s="575"/>
      <c r="Y309" s="576"/>
    </row>
    <row r="310" spans="1:25" ht="153" customHeight="1" thickBot="1" x14ac:dyDescent="0.3">
      <c r="A310" s="582"/>
      <c r="B310" s="582"/>
      <c r="C310" s="582"/>
      <c r="D310" s="582"/>
      <c r="E310" s="724"/>
      <c r="F310" s="725"/>
      <c r="G310" s="725"/>
      <c r="H310" s="724"/>
      <c r="I310" s="1" t="s">
        <v>17</v>
      </c>
      <c r="J310" s="725"/>
      <c r="K310" s="725"/>
      <c r="L310" s="724"/>
      <c r="M310" s="725"/>
      <c r="N310" s="2">
        <v>1</v>
      </c>
      <c r="O310" s="3">
        <v>2</v>
      </c>
      <c r="P310" s="4">
        <v>3</v>
      </c>
      <c r="Q310" s="2">
        <v>1</v>
      </c>
      <c r="R310" s="3">
        <v>2</v>
      </c>
      <c r="S310" s="4">
        <v>3</v>
      </c>
      <c r="T310" s="2">
        <v>1</v>
      </c>
      <c r="U310" s="3">
        <v>2</v>
      </c>
      <c r="V310" s="4">
        <v>3</v>
      </c>
      <c r="W310" s="2">
        <v>1</v>
      </c>
      <c r="X310" s="3">
        <v>2</v>
      </c>
      <c r="Y310" s="4">
        <v>3</v>
      </c>
    </row>
    <row r="311" spans="1:25" ht="153" customHeight="1" thickBot="1" x14ac:dyDescent="0.3">
      <c r="A311" s="599">
        <v>1</v>
      </c>
      <c r="B311" s="652" t="s">
        <v>20</v>
      </c>
      <c r="C311" s="595" t="s">
        <v>21</v>
      </c>
      <c r="D311" s="595" t="s">
        <v>22</v>
      </c>
      <c r="E311" s="613" t="s">
        <v>420</v>
      </c>
      <c r="F311" s="595" t="s">
        <v>421</v>
      </c>
      <c r="G311" s="5" t="s">
        <v>422</v>
      </c>
      <c r="H311" s="6">
        <v>24</v>
      </c>
      <c r="I311" s="6">
        <f>SUM(N311:Y311)</f>
        <v>24</v>
      </c>
      <c r="J311" s="271">
        <f>+I311/H311</f>
        <v>1</v>
      </c>
      <c r="K311" s="613" t="s">
        <v>423</v>
      </c>
      <c r="L311" s="272">
        <v>0</v>
      </c>
      <c r="M311" s="613" t="s">
        <v>424</v>
      </c>
      <c r="N311" s="370">
        <v>2</v>
      </c>
      <c r="O311" s="370">
        <v>2</v>
      </c>
      <c r="P311" s="370">
        <v>2</v>
      </c>
      <c r="Q311" s="370">
        <v>2</v>
      </c>
      <c r="R311" s="370">
        <v>2</v>
      </c>
      <c r="S311" s="370">
        <v>2</v>
      </c>
      <c r="T311" s="370">
        <v>2</v>
      </c>
      <c r="U311" s="370">
        <v>2</v>
      </c>
      <c r="V311" s="370">
        <v>2</v>
      </c>
      <c r="W311" s="370">
        <v>2</v>
      </c>
      <c r="X311" s="370">
        <v>2</v>
      </c>
      <c r="Y311" s="370">
        <v>2</v>
      </c>
    </row>
    <row r="312" spans="1:25" ht="153" customHeight="1" thickBot="1" x14ac:dyDescent="0.3">
      <c r="A312" s="600"/>
      <c r="B312" s="653"/>
      <c r="C312" s="601"/>
      <c r="D312" s="601"/>
      <c r="E312" s="620"/>
      <c r="F312" s="601"/>
      <c r="G312" s="5" t="s">
        <v>425</v>
      </c>
      <c r="H312" s="6">
        <v>60</v>
      </c>
      <c r="I312" s="6">
        <f t="shared" ref="I312:I315" si="30">SUM(N312:Y312)</f>
        <v>60</v>
      </c>
      <c r="J312" s="271">
        <f t="shared" ref="J312:J320" si="31">+I312/H312</f>
        <v>1</v>
      </c>
      <c r="K312" s="620"/>
      <c r="L312" s="272">
        <v>0</v>
      </c>
      <c r="M312" s="620"/>
      <c r="N312" s="370">
        <v>5</v>
      </c>
      <c r="O312" s="370">
        <v>5</v>
      </c>
      <c r="P312" s="370">
        <v>5</v>
      </c>
      <c r="Q312" s="370">
        <v>5</v>
      </c>
      <c r="R312" s="370">
        <v>5</v>
      </c>
      <c r="S312" s="370">
        <v>5</v>
      </c>
      <c r="T312" s="370">
        <v>5</v>
      </c>
      <c r="U312" s="370">
        <v>5</v>
      </c>
      <c r="V312" s="370">
        <v>5</v>
      </c>
      <c r="W312" s="370">
        <v>5</v>
      </c>
      <c r="X312" s="370">
        <v>5</v>
      </c>
      <c r="Y312" s="370">
        <v>5</v>
      </c>
    </row>
    <row r="313" spans="1:25" ht="153" customHeight="1" thickBot="1" x14ac:dyDescent="0.3">
      <c r="A313" s="616"/>
      <c r="B313" s="654"/>
      <c r="C313" s="596"/>
      <c r="D313" s="596"/>
      <c r="E313" s="614"/>
      <c r="F313" s="596"/>
      <c r="G313" s="5" t="s">
        <v>426</v>
      </c>
      <c r="H313" s="6">
        <v>12</v>
      </c>
      <c r="I313" s="6">
        <f t="shared" si="30"/>
        <v>12</v>
      </c>
      <c r="J313" s="271">
        <f t="shared" si="31"/>
        <v>1</v>
      </c>
      <c r="K313" s="614"/>
      <c r="L313" s="272">
        <v>0</v>
      </c>
      <c r="M313" s="614"/>
      <c r="N313" s="370">
        <v>1</v>
      </c>
      <c r="O313" s="370">
        <v>1</v>
      </c>
      <c r="P313" s="370">
        <v>1</v>
      </c>
      <c r="Q313" s="370">
        <v>1</v>
      </c>
      <c r="R313" s="370">
        <v>1</v>
      </c>
      <c r="S313" s="370">
        <v>1</v>
      </c>
      <c r="T313" s="370">
        <v>1</v>
      </c>
      <c r="U313" s="370">
        <v>1</v>
      </c>
      <c r="V313" s="370">
        <v>1</v>
      </c>
      <c r="W313" s="370">
        <v>1</v>
      </c>
      <c r="X313" s="370">
        <v>1</v>
      </c>
      <c r="Y313" s="370">
        <v>1</v>
      </c>
    </row>
    <row r="314" spans="1:25" ht="153" customHeight="1" thickBot="1" x14ac:dyDescent="0.3">
      <c r="A314" s="27">
        <v>2</v>
      </c>
      <c r="B314" s="371" t="s">
        <v>20</v>
      </c>
      <c r="C314" s="20" t="s">
        <v>21</v>
      </c>
      <c r="D314" s="20" t="s">
        <v>22</v>
      </c>
      <c r="E314" s="5" t="s">
        <v>427</v>
      </c>
      <c r="F314" s="20" t="s">
        <v>428</v>
      </c>
      <c r="G314" s="20" t="s">
        <v>429</v>
      </c>
      <c r="H314" s="6">
        <v>12</v>
      </c>
      <c r="I314" s="6">
        <f t="shared" si="30"/>
        <v>12</v>
      </c>
      <c r="J314" s="271">
        <f t="shared" si="31"/>
        <v>1</v>
      </c>
      <c r="K314" s="20" t="s">
        <v>430</v>
      </c>
      <c r="L314" s="272">
        <v>0</v>
      </c>
      <c r="M314" s="5" t="s">
        <v>431</v>
      </c>
      <c r="N314" s="370">
        <v>1</v>
      </c>
      <c r="O314" s="370">
        <v>1</v>
      </c>
      <c r="P314" s="370">
        <v>1</v>
      </c>
      <c r="Q314" s="370">
        <v>1</v>
      </c>
      <c r="R314" s="370">
        <v>1</v>
      </c>
      <c r="S314" s="370">
        <v>1</v>
      </c>
      <c r="T314" s="370">
        <v>1</v>
      </c>
      <c r="U314" s="370">
        <v>1</v>
      </c>
      <c r="V314" s="370">
        <v>1</v>
      </c>
      <c r="W314" s="370">
        <v>1</v>
      </c>
      <c r="X314" s="370">
        <v>1</v>
      </c>
      <c r="Y314" s="370">
        <v>1</v>
      </c>
    </row>
    <row r="315" spans="1:25" ht="153" customHeight="1" thickBot="1" x14ac:dyDescent="0.3">
      <c r="A315" s="154">
        <f>1+A314</f>
        <v>3</v>
      </c>
      <c r="B315" s="372" t="s">
        <v>20</v>
      </c>
      <c r="C315" s="97" t="s">
        <v>21</v>
      </c>
      <c r="D315" s="97" t="s">
        <v>22</v>
      </c>
      <c r="E315" s="165" t="s">
        <v>432</v>
      </c>
      <c r="F315" s="97" t="s">
        <v>433</v>
      </c>
      <c r="G315" s="99" t="s">
        <v>434</v>
      </c>
      <c r="H315" s="99">
        <v>12</v>
      </c>
      <c r="I315" s="99">
        <f t="shared" si="30"/>
        <v>12</v>
      </c>
      <c r="J315" s="373">
        <f t="shared" si="31"/>
        <v>1</v>
      </c>
      <c r="K315" s="97" t="s">
        <v>435</v>
      </c>
      <c r="L315" s="374">
        <v>0</v>
      </c>
      <c r="M315" s="97" t="s">
        <v>436</v>
      </c>
      <c r="N315" s="375">
        <v>1</v>
      </c>
      <c r="O315" s="375">
        <v>1</v>
      </c>
      <c r="P315" s="376">
        <v>1</v>
      </c>
      <c r="Q315" s="377">
        <v>1</v>
      </c>
      <c r="R315" s="377">
        <v>1</v>
      </c>
      <c r="S315" s="377">
        <v>1</v>
      </c>
      <c r="T315" s="377">
        <v>1</v>
      </c>
      <c r="U315" s="377">
        <v>1</v>
      </c>
      <c r="V315" s="377">
        <v>1</v>
      </c>
      <c r="W315" s="377">
        <v>1</v>
      </c>
      <c r="X315" s="377">
        <v>1</v>
      </c>
      <c r="Y315" s="377">
        <v>1</v>
      </c>
    </row>
    <row r="316" spans="1:25" ht="153" customHeight="1" thickBot="1" x14ac:dyDescent="0.3">
      <c r="A316" s="599">
        <f>1+A315</f>
        <v>4</v>
      </c>
      <c r="B316" s="700" t="s">
        <v>20</v>
      </c>
      <c r="C316" s="700" t="s">
        <v>21</v>
      </c>
      <c r="D316" s="700" t="s">
        <v>22</v>
      </c>
      <c r="E316" s="726" t="s">
        <v>437</v>
      </c>
      <c r="F316" s="647" t="s">
        <v>438</v>
      </c>
      <c r="G316" s="378" t="s">
        <v>439</v>
      </c>
      <c r="H316" s="6">
        <v>1</v>
      </c>
      <c r="I316" s="6">
        <f>+P316</f>
        <v>1</v>
      </c>
      <c r="J316" s="271">
        <f t="shared" si="31"/>
        <v>1</v>
      </c>
      <c r="K316" s="602" t="s">
        <v>440</v>
      </c>
      <c r="L316" s="272">
        <v>0</v>
      </c>
      <c r="M316" s="727" t="s">
        <v>51</v>
      </c>
      <c r="N316" s="27"/>
      <c r="O316" s="27"/>
      <c r="P316" s="379">
        <v>1</v>
      </c>
      <c r="Q316" s="27"/>
      <c r="R316" s="27"/>
      <c r="S316" s="27"/>
      <c r="T316" s="27"/>
      <c r="U316" s="27"/>
      <c r="V316" s="27"/>
      <c r="W316" s="27"/>
      <c r="X316" s="27"/>
      <c r="Y316" s="27"/>
    </row>
    <row r="317" spans="1:25" ht="153" customHeight="1" thickBot="1" x14ac:dyDescent="0.35">
      <c r="A317" s="600"/>
      <c r="B317" s="701"/>
      <c r="C317" s="701"/>
      <c r="D317" s="701"/>
      <c r="E317" s="682"/>
      <c r="F317" s="648"/>
      <c r="G317" s="380" t="s">
        <v>441</v>
      </c>
      <c r="H317" s="6">
        <v>1</v>
      </c>
      <c r="I317" s="6">
        <f>+Q317</f>
        <v>1</v>
      </c>
      <c r="J317" s="271">
        <f t="shared" si="31"/>
        <v>1</v>
      </c>
      <c r="K317" s="618"/>
      <c r="L317" s="272">
        <v>0</v>
      </c>
      <c r="M317" s="728"/>
      <c r="N317" s="27"/>
      <c r="O317" s="27"/>
      <c r="P317" s="27"/>
      <c r="Q317" s="379">
        <v>1</v>
      </c>
      <c r="R317" s="27"/>
      <c r="S317" s="27"/>
      <c r="T317" s="27"/>
      <c r="U317" s="27"/>
      <c r="V317" s="27"/>
      <c r="W317" s="27"/>
      <c r="X317" s="27"/>
      <c r="Y317" s="27"/>
    </row>
    <row r="318" spans="1:25" ht="153" customHeight="1" thickBot="1" x14ac:dyDescent="0.35">
      <c r="A318" s="600"/>
      <c r="B318" s="701"/>
      <c r="C318" s="701"/>
      <c r="D318" s="701"/>
      <c r="E318" s="682"/>
      <c r="F318" s="648"/>
      <c r="G318" s="380" t="s">
        <v>442</v>
      </c>
      <c r="H318" s="6">
        <v>1</v>
      </c>
      <c r="I318" s="6">
        <f>+R318</f>
        <v>1</v>
      </c>
      <c r="J318" s="271">
        <f t="shared" si="31"/>
        <v>1</v>
      </c>
      <c r="K318" s="618"/>
      <c r="L318" s="272">
        <v>0</v>
      </c>
      <c r="M318" s="728"/>
      <c r="N318" s="27"/>
      <c r="O318" s="27"/>
      <c r="P318" s="27"/>
      <c r="Q318" s="27"/>
      <c r="R318" s="379">
        <v>1</v>
      </c>
      <c r="S318" s="27"/>
      <c r="T318" s="27"/>
      <c r="U318" s="27"/>
      <c r="V318" s="27"/>
      <c r="W318" s="27"/>
      <c r="X318" s="27"/>
      <c r="Y318" s="27"/>
    </row>
    <row r="319" spans="1:25" ht="153" customHeight="1" thickBot="1" x14ac:dyDescent="0.35">
      <c r="A319" s="600"/>
      <c r="B319" s="701"/>
      <c r="C319" s="701"/>
      <c r="D319" s="701"/>
      <c r="E319" s="682"/>
      <c r="F319" s="648"/>
      <c r="G319" s="380" t="s">
        <v>443</v>
      </c>
      <c r="H319" s="6">
        <v>1</v>
      </c>
      <c r="I319" s="6">
        <f>+S319</f>
        <v>1</v>
      </c>
      <c r="J319" s="271">
        <f t="shared" si="31"/>
        <v>1</v>
      </c>
      <c r="K319" s="618"/>
      <c r="L319" s="272">
        <v>0</v>
      </c>
      <c r="M319" s="728"/>
      <c r="N319" s="27"/>
      <c r="O319" s="27"/>
      <c r="P319" s="27"/>
      <c r="Q319" s="27"/>
      <c r="R319" s="27"/>
      <c r="S319" s="379">
        <v>1</v>
      </c>
      <c r="T319" s="27"/>
      <c r="U319" s="27"/>
      <c r="V319" s="27"/>
      <c r="W319" s="27"/>
      <c r="X319" s="27"/>
      <c r="Y319" s="27"/>
    </row>
    <row r="320" spans="1:25" ht="153" customHeight="1" thickBot="1" x14ac:dyDescent="0.35">
      <c r="A320" s="616"/>
      <c r="B320" s="702"/>
      <c r="C320" s="702"/>
      <c r="D320" s="702"/>
      <c r="E320" s="683"/>
      <c r="F320" s="649"/>
      <c r="G320" s="380" t="s">
        <v>444</v>
      </c>
      <c r="H320" s="6">
        <v>1</v>
      </c>
      <c r="I320" s="6">
        <f>+T320</f>
        <v>1</v>
      </c>
      <c r="J320" s="271">
        <f t="shared" si="31"/>
        <v>1</v>
      </c>
      <c r="K320" s="619"/>
      <c r="L320" s="272">
        <v>0</v>
      </c>
      <c r="M320" s="729"/>
      <c r="N320" s="381"/>
      <c r="O320" s="381"/>
      <c r="P320" s="381"/>
      <c r="Q320" s="381"/>
      <c r="R320" s="381"/>
      <c r="S320" s="381"/>
      <c r="T320" s="379">
        <v>1</v>
      </c>
      <c r="U320" s="381"/>
      <c r="V320" s="381"/>
      <c r="W320" s="381"/>
      <c r="X320" s="381"/>
      <c r="Y320" s="381"/>
    </row>
    <row r="321" spans="1:25" ht="153" customHeight="1" thickBot="1" x14ac:dyDescent="0.3">
      <c r="A321" s="184">
        <f>1+A316</f>
        <v>5</v>
      </c>
      <c r="B321" s="382" t="s">
        <v>20</v>
      </c>
      <c r="C321" s="42" t="s">
        <v>21</v>
      </c>
      <c r="D321" s="42" t="s">
        <v>22</v>
      </c>
      <c r="E321" s="42" t="s">
        <v>445</v>
      </c>
      <c r="F321" s="42" t="s">
        <v>446</v>
      </c>
      <c r="G321" s="17" t="s">
        <v>447</v>
      </c>
      <c r="H321" s="26">
        <v>1</v>
      </c>
      <c r="I321" s="26">
        <f>+P321</f>
        <v>1</v>
      </c>
      <c r="J321" s="271">
        <f>+I321/H321</f>
        <v>1</v>
      </c>
      <c r="K321" s="42" t="s">
        <v>448</v>
      </c>
      <c r="L321" s="365">
        <v>0</v>
      </c>
      <c r="M321" s="42" t="s">
        <v>449</v>
      </c>
      <c r="N321" s="101"/>
      <c r="O321" s="102"/>
      <c r="P321" s="392">
        <v>1</v>
      </c>
      <c r="Q321" s="101"/>
      <c r="R321" s="102"/>
      <c r="S321" s="114"/>
      <c r="T321" s="101"/>
      <c r="U321" s="102"/>
      <c r="V321" s="114"/>
      <c r="W321" s="101"/>
      <c r="X321" s="102"/>
      <c r="Y321" s="114"/>
    </row>
    <row r="322" spans="1:25" ht="153" customHeight="1" thickBot="1" x14ac:dyDescent="0.3">
      <c r="A322" s="27">
        <f>1+A321</f>
        <v>6</v>
      </c>
      <c r="B322" s="371" t="s">
        <v>20</v>
      </c>
      <c r="C322" s="20" t="s">
        <v>21</v>
      </c>
      <c r="D322" s="20" t="s">
        <v>22</v>
      </c>
      <c r="E322" s="20" t="s">
        <v>450</v>
      </c>
      <c r="F322" s="20" t="s">
        <v>451</v>
      </c>
      <c r="G322" s="5" t="s">
        <v>434</v>
      </c>
      <c r="H322" s="6">
        <v>48</v>
      </c>
      <c r="I322" s="6"/>
      <c r="J322" s="6"/>
      <c r="K322" s="20" t="s">
        <v>452</v>
      </c>
      <c r="L322" s="272">
        <v>0</v>
      </c>
      <c r="M322" s="20" t="s">
        <v>453</v>
      </c>
      <c r="N322" s="45">
        <v>4</v>
      </c>
      <c r="O322" s="46">
        <v>4</v>
      </c>
      <c r="P322" s="47">
        <v>4</v>
      </c>
      <c r="Q322" s="45">
        <v>4</v>
      </c>
      <c r="R322" s="46">
        <v>4</v>
      </c>
      <c r="S322" s="47">
        <v>4</v>
      </c>
      <c r="T322" s="45">
        <v>4</v>
      </c>
      <c r="U322" s="46">
        <v>4</v>
      </c>
      <c r="V322" s="47">
        <v>4</v>
      </c>
      <c r="W322" s="45">
        <v>4</v>
      </c>
      <c r="X322" s="46">
        <v>4</v>
      </c>
      <c r="Y322" s="47">
        <v>4</v>
      </c>
    </row>
    <row r="323" spans="1:25" ht="153" customHeight="1" thickBot="1" x14ac:dyDescent="0.3">
      <c r="A323" s="577" t="s">
        <v>493</v>
      </c>
      <c r="B323" s="578"/>
      <c r="C323" s="578"/>
      <c r="D323" s="578"/>
      <c r="E323" s="578"/>
      <c r="F323" s="578"/>
      <c r="G323" s="578"/>
      <c r="H323" s="578"/>
      <c r="I323" s="578"/>
      <c r="J323" s="578"/>
      <c r="K323" s="578"/>
      <c r="L323" s="578"/>
      <c r="M323" s="578"/>
      <c r="N323" s="578"/>
      <c r="O323" s="578"/>
      <c r="P323" s="578"/>
      <c r="Q323" s="578"/>
      <c r="R323" s="578"/>
      <c r="S323" s="578"/>
      <c r="T323" s="578"/>
      <c r="U323" s="578"/>
      <c r="V323" s="578"/>
      <c r="W323" s="578"/>
      <c r="X323" s="578"/>
      <c r="Y323" s="579"/>
    </row>
    <row r="324" spans="1:25" ht="153" customHeight="1" x14ac:dyDescent="0.25">
      <c r="A324" s="580" t="s">
        <v>0</v>
      </c>
      <c r="B324" s="580" t="s">
        <v>1</v>
      </c>
      <c r="C324" s="580" t="s">
        <v>2</v>
      </c>
      <c r="D324" s="580" t="s">
        <v>3</v>
      </c>
      <c r="E324" s="580" t="s">
        <v>4</v>
      </c>
      <c r="F324" s="583" t="s">
        <v>5</v>
      </c>
      <c r="G324" s="583" t="s">
        <v>6</v>
      </c>
      <c r="H324" s="580" t="s">
        <v>7</v>
      </c>
      <c r="I324" s="580" t="s">
        <v>8</v>
      </c>
      <c r="J324" s="583" t="s">
        <v>9</v>
      </c>
      <c r="K324" s="583" t="s">
        <v>10</v>
      </c>
      <c r="L324" s="580" t="s">
        <v>11</v>
      </c>
      <c r="M324" s="583" t="s">
        <v>12</v>
      </c>
      <c r="N324" s="571" t="s">
        <v>13</v>
      </c>
      <c r="O324" s="572"/>
      <c r="P324" s="573"/>
      <c r="Q324" s="571" t="s">
        <v>14</v>
      </c>
      <c r="R324" s="572"/>
      <c r="S324" s="573"/>
      <c r="T324" s="571" t="s">
        <v>15</v>
      </c>
      <c r="U324" s="572"/>
      <c r="V324" s="573"/>
      <c r="W324" s="571" t="s">
        <v>16</v>
      </c>
      <c r="X324" s="572"/>
      <c r="Y324" s="573"/>
    </row>
    <row r="325" spans="1:25" ht="153" customHeight="1" thickBot="1" x14ac:dyDescent="0.3">
      <c r="A325" s="581"/>
      <c r="B325" s="581"/>
      <c r="C325" s="581"/>
      <c r="D325" s="581"/>
      <c r="E325" s="581"/>
      <c r="F325" s="584"/>
      <c r="G325" s="584"/>
      <c r="H325" s="581"/>
      <c r="I325" s="586"/>
      <c r="J325" s="584"/>
      <c r="K325" s="584"/>
      <c r="L325" s="581"/>
      <c r="M325" s="584"/>
      <c r="N325" s="574"/>
      <c r="O325" s="575"/>
      <c r="P325" s="576"/>
      <c r="Q325" s="574"/>
      <c r="R325" s="575"/>
      <c r="S325" s="576"/>
      <c r="T325" s="574"/>
      <c r="U325" s="575"/>
      <c r="V325" s="576"/>
      <c r="W325" s="574"/>
      <c r="X325" s="575"/>
      <c r="Y325" s="576"/>
    </row>
    <row r="326" spans="1:25" ht="153" customHeight="1" thickBot="1" x14ac:dyDescent="0.3">
      <c r="A326" s="582"/>
      <c r="B326" s="582"/>
      <c r="C326" s="582"/>
      <c r="D326" s="582"/>
      <c r="E326" s="724"/>
      <c r="F326" s="725"/>
      <c r="G326" s="725"/>
      <c r="H326" s="724"/>
      <c r="I326" s="1" t="s">
        <v>17</v>
      </c>
      <c r="J326" s="725"/>
      <c r="K326" s="725"/>
      <c r="L326" s="724"/>
      <c r="M326" s="725"/>
      <c r="N326" s="2">
        <v>1</v>
      </c>
      <c r="O326" s="3">
        <v>2</v>
      </c>
      <c r="P326" s="4">
        <v>3</v>
      </c>
      <c r="Q326" s="2">
        <v>1</v>
      </c>
      <c r="R326" s="3">
        <v>2</v>
      </c>
      <c r="S326" s="4">
        <v>3</v>
      </c>
      <c r="T326" s="2">
        <v>1</v>
      </c>
      <c r="U326" s="3">
        <v>2</v>
      </c>
      <c r="V326" s="4">
        <v>3</v>
      </c>
      <c r="W326" s="2">
        <v>1</v>
      </c>
      <c r="X326" s="3">
        <v>2</v>
      </c>
      <c r="Y326" s="4">
        <v>3</v>
      </c>
    </row>
    <row r="327" spans="1:25" ht="153" customHeight="1" thickBot="1" x14ac:dyDescent="0.3">
      <c r="A327" s="27">
        <v>1</v>
      </c>
      <c r="B327" s="20" t="s">
        <v>20</v>
      </c>
      <c r="C327" s="20" t="s">
        <v>21</v>
      </c>
      <c r="D327" s="20" t="s">
        <v>22</v>
      </c>
      <c r="E327" s="5" t="s">
        <v>454</v>
      </c>
      <c r="F327" s="5" t="s">
        <v>455</v>
      </c>
      <c r="G327" s="6" t="s">
        <v>456</v>
      </c>
      <c r="H327" s="6">
        <v>100</v>
      </c>
      <c r="I327" s="6">
        <f>+SUM(N327:Y327)</f>
        <v>100</v>
      </c>
      <c r="J327" s="271">
        <f>+I327/H327</f>
        <v>1</v>
      </c>
      <c r="K327" s="6" t="s">
        <v>457</v>
      </c>
      <c r="L327" s="383">
        <v>0</v>
      </c>
      <c r="M327" s="5" t="s">
        <v>458</v>
      </c>
      <c r="N327" s="370">
        <v>3</v>
      </c>
      <c r="O327" s="384">
        <v>3</v>
      </c>
      <c r="P327" s="385">
        <v>4</v>
      </c>
      <c r="Q327" s="370">
        <v>6</v>
      </c>
      <c r="R327" s="384">
        <v>7</v>
      </c>
      <c r="S327" s="385">
        <v>8</v>
      </c>
      <c r="T327" s="370">
        <v>7</v>
      </c>
      <c r="U327" s="384">
        <v>8</v>
      </c>
      <c r="V327" s="385">
        <v>10</v>
      </c>
      <c r="W327" s="370">
        <v>13</v>
      </c>
      <c r="X327" s="384">
        <v>14</v>
      </c>
      <c r="Y327" s="385">
        <v>17</v>
      </c>
    </row>
    <row r="328" spans="1:25" ht="153" customHeight="1" thickBot="1" x14ac:dyDescent="0.35">
      <c r="A328" s="27">
        <f>1+A327</f>
        <v>2</v>
      </c>
      <c r="B328" s="20" t="s">
        <v>20</v>
      </c>
      <c r="C328" s="20" t="s">
        <v>21</v>
      </c>
      <c r="D328" s="20" t="s">
        <v>22</v>
      </c>
      <c r="E328" s="179" t="s">
        <v>459</v>
      </c>
      <c r="F328" s="5" t="s">
        <v>460</v>
      </c>
      <c r="G328" s="20" t="s">
        <v>461</v>
      </c>
      <c r="H328" s="6">
        <v>1</v>
      </c>
      <c r="I328" s="386">
        <f>+S328</f>
        <v>1</v>
      </c>
      <c r="J328" s="271">
        <f>+I328/H328</f>
        <v>1</v>
      </c>
      <c r="K328" s="6" t="s">
        <v>462</v>
      </c>
      <c r="L328" s="383">
        <v>0</v>
      </c>
      <c r="M328" s="5" t="s">
        <v>463</v>
      </c>
      <c r="N328" s="45"/>
      <c r="O328" s="46"/>
      <c r="P328" s="387"/>
      <c r="Q328" s="45"/>
      <c r="R328" s="46"/>
      <c r="S328" s="388">
        <v>1</v>
      </c>
      <c r="T328" s="45"/>
      <c r="U328" s="46"/>
      <c r="V328" s="389"/>
      <c r="W328" s="45"/>
      <c r="X328" s="46"/>
      <c r="Y328" s="390"/>
    </row>
    <row r="329" spans="1:25" ht="153" customHeight="1" thickBot="1" x14ac:dyDescent="0.3">
      <c r="A329" s="27">
        <f t="shared" ref="A329:A333" si="32">1+A328</f>
        <v>3</v>
      </c>
      <c r="B329" s="20" t="s">
        <v>20</v>
      </c>
      <c r="C329" s="20" t="s">
        <v>21</v>
      </c>
      <c r="D329" s="20" t="s">
        <v>22</v>
      </c>
      <c r="E329" s="179" t="s">
        <v>464</v>
      </c>
      <c r="F329" s="5" t="s">
        <v>465</v>
      </c>
      <c r="G329" s="20" t="s">
        <v>466</v>
      </c>
      <c r="H329" s="6">
        <v>12</v>
      </c>
      <c r="I329" s="6">
        <f>+SUM(N329:Y329)</f>
        <v>12</v>
      </c>
      <c r="J329" s="271">
        <f>+I329/H329</f>
        <v>1</v>
      </c>
      <c r="K329" s="6" t="s">
        <v>467</v>
      </c>
      <c r="L329" s="391">
        <v>0</v>
      </c>
      <c r="M329" s="5" t="s">
        <v>468</v>
      </c>
      <c r="N329" s="370">
        <v>1</v>
      </c>
      <c r="O329" s="384">
        <v>1</v>
      </c>
      <c r="P329" s="385">
        <v>1</v>
      </c>
      <c r="Q329" s="370">
        <v>1</v>
      </c>
      <c r="R329" s="384">
        <v>1</v>
      </c>
      <c r="S329" s="385">
        <v>1</v>
      </c>
      <c r="T329" s="370">
        <v>1</v>
      </c>
      <c r="U329" s="384">
        <v>1</v>
      </c>
      <c r="V329" s="385">
        <v>1</v>
      </c>
      <c r="W329" s="370">
        <v>1</v>
      </c>
      <c r="X329" s="384">
        <v>1</v>
      </c>
      <c r="Y329" s="385">
        <v>1</v>
      </c>
    </row>
    <row r="330" spans="1:25" ht="153" customHeight="1" thickBot="1" x14ac:dyDescent="0.3">
      <c r="A330" s="27">
        <f t="shared" si="32"/>
        <v>4</v>
      </c>
      <c r="B330" s="20" t="s">
        <v>20</v>
      </c>
      <c r="C330" s="20" t="s">
        <v>21</v>
      </c>
      <c r="D330" s="20" t="s">
        <v>22</v>
      </c>
      <c r="E330" s="5" t="s">
        <v>469</v>
      </c>
      <c r="F330" s="5" t="s">
        <v>470</v>
      </c>
      <c r="G330" s="20" t="s">
        <v>471</v>
      </c>
      <c r="H330" s="6">
        <v>1</v>
      </c>
      <c r="I330" s="6">
        <f>+U330</f>
        <v>1</v>
      </c>
      <c r="J330" s="271">
        <f t="shared" ref="J330:J333" si="33">+I330/H330</f>
        <v>1</v>
      </c>
      <c r="K330" s="6" t="s">
        <v>472</v>
      </c>
      <c r="L330" s="391">
        <v>0</v>
      </c>
      <c r="M330" s="5" t="s">
        <v>473</v>
      </c>
      <c r="N330" s="45"/>
      <c r="O330" s="46"/>
      <c r="P330" s="47"/>
      <c r="Q330" s="45"/>
      <c r="R330" s="46"/>
      <c r="S330" s="47"/>
      <c r="T330" s="45"/>
      <c r="U330" s="384">
        <v>1</v>
      </c>
      <c r="V330" s="47"/>
      <c r="W330" s="45"/>
      <c r="X330" s="46"/>
      <c r="Y330" s="47"/>
    </row>
    <row r="331" spans="1:25" ht="153" customHeight="1" thickBot="1" x14ac:dyDescent="0.3">
      <c r="A331" s="27">
        <f t="shared" si="32"/>
        <v>5</v>
      </c>
      <c r="B331" s="20" t="s">
        <v>20</v>
      </c>
      <c r="C331" s="20" t="s">
        <v>21</v>
      </c>
      <c r="D331" s="20" t="s">
        <v>22</v>
      </c>
      <c r="E331" s="179" t="s">
        <v>474</v>
      </c>
      <c r="F331" s="6" t="s">
        <v>475</v>
      </c>
      <c r="G331" s="20" t="s">
        <v>476</v>
      </c>
      <c r="H331" s="6">
        <v>48</v>
      </c>
      <c r="I331" s="6">
        <f>+SUM(N331:Y331)</f>
        <v>48</v>
      </c>
      <c r="J331" s="271">
        <f t="shared" si="33"/>
        <v>1</v>
      </c>
      <c r="K331" s="20" t="s">
        <v>477</v>
      </c>
      <c r="L331" s="391">
        <v>0</v>
      </c>
      <c r="M331" s="5" t="s">
        <v>478</v>
      </c>
      <c r="N331" s="370">
        <v>4</v>
      </c>
      <c r="O331" s="384">
        <v>4</v>
      </c>
      <c r="P331" s="385">
        <v>4</v>
      </c>
      <c r="Q331" s="370">
        <v>4</v>
      </c>
      <c r="R331" s="384">
        <v>4</v>
      </c>
      <c r="S331" s="385">
        <v>4</v>
      </c>
      <c r="T331" s="370">
        <v>4</v>
      </c>
      <c r="U331" s="384">
        <v>4</v>
      </c>
      <c r="V331" s="385">
        <v>4</v>
      </c>
      <c r="W331" s="370">
        <v>4</v>
      </c>
      <c r="X331" s="384">
        <v>4</v>
      </c>
      <c r="Y331" s="385">
        <v>4</v>
      </c>
    </row>
    <row r="332" spans="1:25" ht="153" customHeight="1" thickBot="1" x14ac:dyDescent="0.3">
      <c r="A332" s="27">
        <f t="shared" si="32"/>
        <v>6</v>
      </c>
      <c r="B332" s="20" t="s">
        <v>20</v>
      </c>
      <c r="C332" s="20" t="s">
        <v>21</v>
      </c>
      <c r="D332" s="20" t="s">
        <v>22</v>
      </c>
      <c r="E332" s="270" t="s">
        <v>479</v>
      </c>
      <c r="F332" s="5" t="s">
        <v>480</v>
      </c>
      <c r="G332" s="20" t="s">
        <v>481</v>
      </c>
      <c r="H332" s="6">
        <v>4</v>
      </c>
      <c r="I332" s="6">
        <f>+SUM(N332:Y332)</f>
        <v>4</v>
      </c>
      <c r="J332" s="271">
        <f t="shared" si="33"/>
        <v>1</v>
      </c>
      <c r="K332" s="20" t="s">
        <v>482</v>
      </c>
      <c r="L332" s="391">
        <v>0</v>
      </c>
      <c r="M332" s="6" t="s">
        <v>483</v>
      </c>
      <c r="N332" s="45"/>
      <c r="O332" s="46"/>
      <c r="P332" s="385">
        <v>1</v>
      </c>
      <c r="Q332" s="45"/>
      <c r="R332" s="46"/>
      <c r="S332" s="385">
        <v>1</v>
      </c>
      <c r="T332" s="45"/>
      <c r="U332" s="46"/>
      <c r="V332" s="385">
        <v>1</v>
      </c>
      <c r="W332" s="45"/>
      <c r="X332" s="46"/>
      <c r="Y332" s="385">
        <v>1</v>
      </c>
    </row>
    <row r="333" spans="1:25" ht="153" customHeight="1" thickBot="1" x14ac:dyDescent="0.3">
      <c r="A333" s="27">
        <f t="shared" si="32"/>
        <v>7</v>
      </c>
      <c r="B333" s="20" t="s">
        <v>20</v>
      </c>
      <c r="C333" s="20" t="s">
        <v>21</v>
      </c>
      <c r="D333" s="20" t="s">
        <v>22</v>
      </c>
      <c r="E333" s="179" t="s">
        <v>484</v>
      </c>
      <c r="F333" s="5" t="s">
        <v>485</v>
      </c>
      <c r="G333" s="20" t="s">
        <v>486</v>
      </c>
      <c r="H333" s="6">
        <v>4</v>
      </c>
      <c r="I333" s="6">
        <v>0</v>
      </c>
      <c r="J333" s="271">
        <f t="shared" si="33"/>
        <v>0</v>
      </c>
      <c r="K333" s="20" t="s">
        <v>487</v>
      </c>
      <c r="L333" s="391">
        <v>0</v>
      </c>
      <c r="M333" s="6" t="s">
        <v>488</v>
      </c>
      <c r="N333" s="45"/>
      <c r="O333" s="46"/>
      <c r="P333" s="385">
        <v>1</v>
      </c>
      <c r="Q333" s="45"/>
      <c r="R333" s="46"/>
      <c r="S333" s="385">
        <v>1</v>
      </c>
      <c r="T333" s="45"/>
      <c r="U333" s="46"/>
      <c r="V333" s="385">
        <v>1</v>
      </c>
      <c r="W333" s="45"/>
      <c r="X333" s="46"/>
      <c r="Y333" s="385">
        <v>1</v>
      </c>
    </row>
  </sheetData>
  <mergeCells count="660">
    <mergeCell ref="E191:E192"/>
    <mergeCell ref="A194:Y194"/>
    <mergeCell ref="A198:Y198"/>
    <mergeCell ref="F204:F205"/>
    <mergeCell ref="A206:A207"/>
    <mergeCell ref="B206:B207"/>
    <mergeCell ref="C206:C207"/>
    <mergeCell ref="D206:D207"/>
    <mergeCell ref="E206:E207"/>
    <mergeCell ref="F206:F207"/>
    <mergeCell ref="W183:Y184"/>
    <mergeCell ref="A187:A188"/>
    <mergeCell ref="B187:B188"/>
    <mergeCell ref="C187:C188"/>
    <mergeCell ref="D187:D188"/>
    <mergeCell ref="E187:E188"/>
    <mergeCell ref="F187:F188"/>
    <mergeCell ref="L183:L185"/>
    <mergeCell ref="M183:M185"/>
    <mergeCell ref="N183:P184"/>
    <mergeCell ref="Q183:S184"/>
    <mergeCell ref="T183:V184"/>
    <mergeCell ref="M238:M239"/>
    <mergeCell ref="E240:E243"/>
    <mergeCell ref="F240:F243"/>
    <mergeCell ref="M240:M243"/>
    <mergeCell ref="A182:Y182"/>
    <mergeCell ref="A183:A185"/>
    <mergeCell ref="B183:B185"/>
    <mergeCell ref="C183:C185"/>
    <mergeCell ref="D183:D185"/>
    <mergeCell ref="E183:E185"/>
    <mergeCell ref="F183:F185"/>
    <mergeCell ref="G183:G185"/>
    <mergeCell ref="H183:H185"/>
    <mergeCell ref="I183:I185"/>
    <mergeCell ref="J183:J185"/>
    <mergeCell ref="K183:K185"/>
    <mergeCell ref="E234:E235"/>
    <mergeCell ref="F234:F235"/>
    <mergeCell ref="A238:A243"/>
    <mergeCell ref="D238:D243"/>
    <mergeCell ref="E238:E239"/>
    <mergeCell ref="F238:F239"/>
    <mergeCell ref="M228:M230"/>
    <mergeCell ref="N228:P229"/>
    <mergeCell ref="Q228:S229"/>
    <mergeCell ref="T228:V229"/>
    <mergeCell ref="W228:Y229"/>
    <mergeCell ref="Q212:S213"/>
    <mergeCell ref="T212:V213"/>
    <mergeCell ref="E212:E214"/>
    <mergeCell ref="A227:Y227"/>
    <mergeCell ref="A228:A230"/>
    <mergeCell ref="B228:B230"/>
    <mergeCell ref="C228:C230"/>
    <mergeCell ref="D228:D230"/>
    <mergeCell ref="E228:E230"/>
    <mergeCell ref="F228:F230"/>
    <mergeCell ref="G228:G230"/>
    <mergeCell ref="H228:H230"/>
    <mergeCell ref="I228:I229"/>
    <mergeCell ref="J228:J230"/>
    <mergeCell ref="K228:K230"/>
    <mergeCell ref="L228:L230"/>
    <mergeCell ref="T324:V325"/>
    <mergeCell ref="W324:Y325"/>
    <mergeCell ref="A211:Y211"/>
    <mergeCell ref="F219:F220"/>
    <mergeCell ref="B219:B220"/>
    <mergeCell ref="C219:C220"/>
    <mergeCell ref="D219:D220"/>
    <mergeCell ref="E219:E220"/>
    <mergeCell ref="G212:G214"/>
    <mergeCell ref="F212:F214"/>
    <mergeCell ref="K212:K214"/>
    <mergeCell ref="I212:I213"/>
    <mergeCell ref="J212:J214"/>
    <mergeCell ref="W212:Y213"/>
    <mergeCell ref="L212:L214"/>
    <mergeCell ref="M212:M214"/>
    <mergeCell ref="J324:J326"/>
    <mergeCell ref="K324:K326"/>
    <mergeCell ref="L324:L326"/>
    <mergeCell ref="M324:M326"/>
    <mergeCell ref="N324:P325"/>
    <mergeCell ref="Q324:S325"/>
    <mergeCell ref="A323:Y323"/>
    <mergeCell ref="A324:A326"/>
    <mergeCell ref="B324:B326"/>
    <mergeCell ref="C324:C326"/>
    <mergeCell ref="D324:D326"/>
    <mergeCell ref="E324:E326"/>
    <mergeCell ref="F324:F326"/>
    <mergeCell ref="G324:G326"/>
    <mergeCell ref="H324:H326"/>
    <mergeCell ref="I324:I325"/>
    <mergeCell ref="K311:K313"/>
    <mergeCell ref="M311:M313"/>
    <mergeCell ref="A316:A320"/>
    <mergeCell ref="B316:B320"/>
    <mergeCell ref="C316:C320"/>
    <mergeCell ref="D316:D320"/>
    <mergeCell ref="E316:E320"/>
    <mergeCell ref="F316:F320"/>
    <mergeCell ref="K316:K320"/>
    <mergeCell ref="M316:M320"/>
    <mergeCell ref="A311:A313"/>
    <mergeCell ref="B311:B313"/>
    <mergeCell ref="C311:C313"/>
    <mergeCell ref="D311:D313"/>
    <mergeCell ref="E311:E313"/>
    <mergeCell ref="F311:F313"/>
    <mergeCell ref="A307:Y307"/>
    <mergeCell ref="A308:A310"/>
    <mergeCell ref="B308:B310"/>
    <mergeCell ref="C308:C310"/>
    <mergeCell ref="D308:D310"/>
    <mergeCell ref="E308:E310"/>
    <mergeCell ref="H299:H301"/>
    <mergeCell ref="I299:I300"/>
    <mergeCell ref="J299:J301"/>
    <mergeCell ref="K299:K301"/>
    <mergeCell ref="L299:L301"/>
    <mergeCell ref="M299:M301"/>
    <mergeCell ref="L308:L310"/>
    <mergeCell ref="M308:M310"/>
    <mergeCell ref="N308:P309"/>
    <mergeCell ref="Q308:S309"/>
    <mergeCell ref="T308:V309"/>
    <mergeCell ref="W308:Y309"/>
    <mergeCell ref="F308:F310"/>
    <mergeCell ref="G308:G310"/>
    <mergeCell ref="H308:H310"/>
    <mergeCell ref="I308:I309"/>
    <mergeCell ref="J308:J310"/>
    <mergeCell ref="K308:K310"/>
    <mergeCell ref="A298:Y298"/>
    <mergeCell ref="A299:A301"/>
    <mergeCell ref="B299:B301"/>
    <mergeCell ref="C299:C301"/>
    <mergeCell ref="D299:D301"/>
    <mergeCell ref="E299:E301"/>
    <mergeCell ref="F299:F301"/>
    <mergeCell ref="G299:G301"/>
    <mergeCell ref="J290:J292"/>
    <mergeCell ref="K290:K292"/>
    <mergeCell ref="L290:L292"/>
    <mergeCell ref="M290:M292"/>
    <mergeCell ref="N290:P291"/>
    <mergeCell ref="Q290:S291"/>
    <mergeCell ref="N299:P300"/>
    <mergeCell ref="Q299:S300"/>
    <mergeCell ref="T299:V300"/>
    <mergeCell ref="W299:Y300"/>
    <mergeCell ref="A289:Y289"/>
    <mergeCell ref="A290:A292"/>
    <mergeCell ref="B290:B292"/>
    <mergeCell ref="C290:C292"/>
    <mergeCell ref="D290:D292"/>
    <mergeCell ref="E290:E292"/>
    <mergeCell ref="F290:F292"/>
    <mergeCell ref="G290:G292"/>
    <mergeCell ref="H290:H292"/>
    <mergeCell ref="I290:I291"/>
    <mergeCell ref="T290:V291"/>
    <mergeCell ref="W290:Y291"/>
    <mergeCell ref="A171:Y171"/>
    <mergeCell ref="A172:A174"/>
    <mergeCell ref="B172:B174"/>
    <mergeCell ref="C172:C174"/>
    <mergeCell ref="D172:D174"/>
    <mergeCell ref="E172:E174"/>
    <mergeCell ref="A212:A214"/>
    <mergeCell ref="B212:B214"/>
    <mergeCell ref="C212:C214"/>
    <mergeCell ref="D212:D214"/>
    <mergeCell ref="H212:H214"/>
    <mergeCell ref="N212:P213"/>
    <mergeCell ref="L172:L174"/>
    <mergeCell ref="M172:M174"/>
    <mergeCell ref="N172:P173"/>
    <mergeCell ref="Q172:S173"/>
    <mergeCell ref="T172:V173"/>
    <mergeCell ref="W172:Y173"/>
    <mergeCell ref="F172:F174"/>
    <mergeCell ref="G172:G174"/>
    <mergeCell ref="H172:H174"/>
    <mergeCell ref="I172:I173"/>
    <mergeCell ref="J172:J174"/>
    <mergeCell ref="K172:K174"/>
    <mergeCell ref="A279:Y279"/>
    <mergeCell ref="A280:A282"/>
    <mergeCell ref="B280:B282"/>
    <mergeCell ref="C280:C282"/>
    <mergeCell ref="D280:D282"/>
    <mergeCell ref="E280:E282"/>
    <mergeCell ref="F280:F282"/>
    <mergeCell ref="G280:G282"/>
    <mergeCell ref="J269:J271"/>
    <mergeCell ref="K269:K271"/>
    <mergeCell ref="L269:L271"/>
    <mergeCell ref="M269:M271"/>
    <mergeCell ref="N269:P270"/>
    <mergeCell ref="Q269:S270"/>
    <mergeCell ref="N280:P281"/>
    <mergeCell ref="Q280:S281"/>
    <mergeCell ref="T280:V281"/>
    <mergeCell ref="W280:Y281"/>
    <mergeCell ref="H280:H282"/>
    <mergeCell ref="I280:I281"/>
    <mergeCell ref="J280:J282"/>
    <mergeCell ref="K280:K282"/>
    <mergeCell ref="L280:L282"/>
    <mergeCell ref="M280:M282"/>
    <mergeCell ref="A268:Y268"/>
    <mergeCell ref="A269:A271"/>
    <mergeCell ref="B269:B271"/>
    <mergeCell ref="C269:C271"/>
    <mergeCell ref="D269:D271"/>
    <mergeCell ref="E269:E271"/>
    <mergeCell ref="F269:F271"/>
    <mergeCell ref="G269:G271"/>
    <mergeCell ref="H269:H271"/>
    <mergeCell ref="I269:I270"/>
    <mergeCell ref="T269:V270"/>
    <mergeCell ref="W269:Y270"/>
    <mergeCell ref="M257:M259"/>
    <mergeCell ref="N257:P258"/>
    <mergeCell ref="Q257:S258"/>
    <mergeCell ref="T257:V258"/>
    <mergeCell ref="W257:Y258"/>
    <mergeCell ref="E260:E265"/>
    <mergeCell ref="F260:F265"/>
    <mergeCell ref="K260:K265"/>
    <mergeCell ref="L260:L265"/>
    <mergeCell ref="M260:M265"/>
    <mergeCell ref="G257:G259"/>
    <mergeCell ref="H257:H259"/>
    <mergeCell ref="I257:I258"/>
    <mergeCell ref="J257:J259"/>
    <mergeCell ref="K257:K259"/>
    <mergeCell ref="L257:L259"/>
    <mergeCell ref="A257:A259"/>
    <mergeCell ref="B257:B259"/>
    <mergeCell ref="C257:C259"/>
    <mergeCell ref="D257:D259"/>
    <mergeCell ref="E257:E259"/>
    <mergeCell ref="F257:F259"/>
    <mergeCell ref="A254:A255"/>
    <mergeCell ref="B254:B255"/>
    <mergeCell ref="C254:C255"/>
    <mergeCell ref="D254:D255"/>
    <mergeCell ref="M254:M255"/>
    <mergeCell ref="A256:Y256"/>
    <mergeCell ref="T245:V246"/>
    <mergeCell ref="W245:Y246"/>
    <mergeCell ref="A248:A250"/>
    <mergeCell ref="B248:B250"/>
    <mergeCell ref="C248:C250"/>
    <mergeCell ref="D248:D250"/>
    <mergeCell ref="E248:E250"/>
    <mergeCell ref="F248:F250"/>
    <mergeCell ref="M248:M250"/>
    <mergeCell ref="J245:J247"/>
    <mergeCell ref="K245:K247"/>
    <mergeCell ref="L245:L247"/>
    <mergeCell ref="M245:M247"/>
    <mergeCell ref="N245:P246"/>
    <mergeCell ref="Q245:S246"/>
    <mergeCell ref="A244:Y244"/>
    <mergeCell ref="A245:A247"/>
    <mergeCell ref="B245:B247"/>
    <mergeCell ref="C245:C247"/>
    <mergeCell ref="D245:D247"/>
    <mergeCell ref="E245:E247"/>
    <mergeCell ref="F245:F247"/>
    <mergeCell ref="G245:G247"/>
    <mergeCell ref="H245:H247"/>
    <mergeCell ref="I245:I246"/>
    <mergeCell ref="N161:P162"/>
    <mergeCell ref="Q161:S162"/>
    <mergeCell ref="T161:V162"/>
    <mergeCell ref="W161:Y162"/>
    <mergeCell ref="A160:Y160"/>
    <mergeCell ref="G161:G163"/>
    <mergeCell ref="H161:H163"/>
    <mergeCell ref="I161:I162"/>
    <mergeCell ref="J161:J163"/>
    <mergeCell ref="K161:K163"/>
    <mergeCell ref="L161:L163"/>
    <mergeCell ref="A151:A155"/>
    <mergeCell ref="K151:K155"/>
    <mergeCell ref="M151:M155"/>
    <mergeCell ref="F158:F159"/>
    <mergeCell ref="A161:A163"/>
    <mergeCell ref="B161:B163"/>
    <mergeCell ref="C161:C163"/>
    <mergeCell ref="D161:D163"/>
    <mergeCell ref="E161:E163"/>
    <mergeCell ref="F161:F163"/>
    <mergeCell ref="M161:M163"/>
    <mergeCell ref="T140:V141"/>
    <mergeCell ref="W140:Y141"/>
    <mergeCell ref="A147:Y147"/>
    <mergeCell ref="A148:A150"/>
    <mergeCell ref="I148:I149"/>
    <mergeCell ref="J148:J150"/>
    <mergeCell ref="N148:P149"/>
    <mergeCell ref="Q148:S149"/>
    <mergeCell ref="T148:V149"/>
    <mergeCell ref="W148:Y149"/>
    <mergeCell ref="M136:M138"/>
    <mergeCell ref="B140:B142"/>
    <mergeCell ref="C140:C142"/>
    <mergeCell ref="D140:D142"/>
    <mergeCell ref="E140:E142"/>
    <mergeCell ref="F140:F142"/>
    <mergeCell ref="G140:G142"/>
    <mergeCell ref="H140:H142"/>
    <mergeCell ref="B136:B138"/>
    <mergeCell ref="C136:C138"/>
    <mergeCell ref="D136:D138"/>
    <mergeCell ref="E136:E138"/>
    <mergeCell ref="L136:L138"/>
    <mergeCell ref="K140:K142"/>
    <mergeCell ref="L140:L142"/>
    <mergeCell ref="B118:B123"/>
    <mergeCell ref="A126:Y126"/>
    <mergeCell ref="A127:A129"/>
    <mergeCell ref="I127:I128"/>
    <mergeCell ref="J127:J129"/>
    <mergeCell ref="N127:P128"/>
    <mergeCell ref="Q127:S128"/>
    <mergeCell ref="T127:V128"/>
    <mergeCell ref="W127:Y128"/>
    <mergeCell ref="C118:C123"/>
    <mergeCell ref="D118:D123"/>
    <mergeCell ref="A130:A132"/>
    <mergeCell ref="L130:L132"/>
    <mergeCell ref="A136:A138"/>
    <mergeCell ref="K136:K138"/>
    <mergeCell ref="A139:Y139"/>
    <mergeCell ref="A140:A142"/>
    <mergeCell ref="I140:I141"/>
    <mergeCell ref="J140:J142"/>
    <mergeCell ref="N140:P141"/>
    <mergeCell ref="Q140:S141"/>
    <mergeCell ref="M140:M142"/>
    <mergeCell ref="B151:B155"/>
    <mergeCell ref="C151:C155"/>
    <mergeCell ref="D151:D155"/>
    <mergeCell ref="E151:E155"/>
    <mergeCell ref="F151:F155"/>
    <mergeCell ref="M148:M150"/>
    <mergeCell ref="G148:G150"/>
    <mergeCell ref="H148:H150"/>
    <mergeCell ref="K148:K150"/>
    <mergeCell ref="L148:L150"/>
    <mergeCell ref="B148:B150"/>
    <mergeCell ref="C148:C150"/>
    <mergeCell ref="D148:D150"/>
    <mergeCell ref="E148:E150"/>
    <mergeCell ref="F148:F150"/>
    <mergeCell ref="B130:B132"/>
    <mergeCell ref="C130:C132"/>
    <mergeCell ref="D130:D132"/>
    <mergeCell ref="E130:E132"/>
    <mergeCell ref="F130:F132"/>
    <mergeCell ref="M130:M132"/>
    <mergeCell ref="K127:K129"/>
    <mergeCell ref="L127:L129"/>
    <mergeCell ref="M127:M129"/>
    <mergeCell ref="B127:B129"/>
    <mergeCell ref="C127:C129"/>
    <mergeCell ref="D127:D129"/>
    <mergeCell ref="E127:E129"/>
    <mergeCell ref="F127:F129"/>
    <mergeCell ref="G127:G129"/>
    <mergeCell ref="H127:H129"/>
    <mergeCell ref="W115:Y116"/>
    <mergeCell ref="H115:H117"/>
    <mergeCell ref="K115:K117"/>
    <mergeCell ref="L115:L117"/>
    <mergeCell ref="M115:M117"/>
    <mergeCell ref="E106:E109"/>
    <mergeCell ref="F106:F107"/>
    <mergeCell ref="F108:F109"/>
    <mergeCell ref="B115:B117"/>
    <mergeCell ref="C115:C117"/>
    <mergeCell ref="D115:D117"/>
    <mergeCell ref="E115:E117"/>
    <mergeCell ref="F115:F117"/>
    <mergeCell ref="G115:G117"/>
    <mergeCell ref="A114:Y114"/>
    <mergeCell ref="A115:A117"/>
    <mergeCell ref="I115:I116"/>
    <mergeCell ref="J115:J117"/>
    <mergeCell ref="N115:P116"/>
    <mergeCell ref="Q115:S116"/>
    <mergeCell ref="T115:V116"/>
    <mergeCell ref="A102:Y102"/>
    <mergeCell ref="A103:A105"/>
    <mergeCell ref="B103:B105"/>
    <mergeCell ref="C103:C105"/>
    <mergeCell ref="D103:D105"/>
    <mergeCell ref="E103:E105"/>
    <mergeCell ref="H95:H97"/>
    <mergeCell ref="I95:I97"/>
    <mergeCell ref="J95:J97"/>
    <mergeCell ref="K95:K97"/>
    <mergeCell ref="L95:L97"/>
    <mergeCell ref="M95:M97"/>
    <mergeCell ref="L103:L105"/>
    <mergeCell ref="M103:M105"/>
    <mergeCell ref="N103:P104"/>
    <mergeCell ref="Q103:S104"/>
    <mergeCell ref="T103:V104"/>
    <mergeCell ref="W103:Y104"/>
    <mergeCell ref="F103:F105"/>
    <mergeCell ref="G103:G105"/>
    <mergeCell ref="H103:H105"/>
    <mergeCell ref="I103:I104"/>
    <mergeCell ref="J103:J105"/>
    <mergeCell ref="K103:K105"/>
    <mergeCell ref="M86:M93"/>
    <mergeCell ref="F90:F91"/>
    <mergeCell ref="A94:Y94"/>
    <mergeCell ref="A95:A97"/>
    <mergeCell ref="B95:B97"/>
    <mergeCell ref="C95:C97"/>
    <mergeCell ref="D95:D97"/>
    <mergeCell ref="E95:E97"/>
    <mergeCell ref="F95:F97"/>
    <mergeCell ref="G95:G97"/>
    <mergeCell ref="N95:P96"/>
    <mergeCell ref="Q95:S96"/>
    <mergeCell ref="T95:V96"/>
    <mergeCell ref="W95:Y96"/>
    <mergeCell ref="A86:A88"/>
    <mergeCell ref="B86:B92"/>
    <mergeCell ref="C86:C92"/>
    <mergeCell ref="D86:D92"/>
    <mergeCell ref="E86:E88"/>
    <mergeCell ref="F86:F88"/>
    <mergeCell ref="K86:K92"/>
    <mergeCell ref="L86:L93"/>
    <mergeCell ref="J83:J85"/>
    <mergeCell ref="K83:K85"/>
    <mergeCell ref="L83:L85"/>
    <mergeCell ref="A82:Y82"/>
    <mergeCell ref="A83:A85"/>
    <mergeCell ref="B83:B85"/>
    <mergeCell ref="C83:C85"/>
    <mergeCell ref="D83:D85"/>
    <mergeCell ref="E83:E85"/>
    <mergeCell ref="F83:F85"/>
    <mergeCell ref="G83:G85"/>
    <mergeCell ref="H83:H85"/>
    <mergeCell ref="I83:I84"/>
    <mergeCell ref="T83:V84"/>
    <mergeCell ref="W83:Y84"/>
    <mergeCell ref="M83:M85"/>
    <mergeCell ref="N83:P84"/>
    <mergeCell ref="Q83:S84"/>
    <mergeCell ref="Q69:S70"/>
    <mergeCell ref="T69:V70"/>
    <mergeCell ref="W69:Y70"/>
    <mergeCell ref="A72:A74"/>
    <mergeCell ref="B72:B78"/>
    <mergeCell ref="C72:C78"/>
    <mergeCell ref="D72:D78"/>
    <mergeCell ref="E72:E74"/>
    <mergeCell ref="F72:F74"/>
    <mergeCell ref="H69:H71"/>
    <mergeCell ref="I69:I70"/>
    <mergeCell ref="J69:J71"/>
    <mergeCell ref="K69:K71"/>
    <mergeCell ref="L69:L71"/>
    <mergeCell ref="M69:M71"/>
    <mergeCell ref="K72:K78"/>
    <mergeCell ref="L72:L81"/>
    <mergeCell ref="M72:M81"/>
    <mergeCell ref="F76:F77"/>
    <mergeCell ref="B79:B81"/>
    <mergeCell ref="C79:C81"/>
    <mergeCell ref="D79:D81"/>
    <mergeCell ref="K79:K80"/>
    <mergeCell ref="N69:P70"/>
    <mergeCell ref="X66:X67"/>
    <mergeCell ref="Y66:Y67"/>
    <mergeCell ref="A68:Y68"/>
    <mergeCell ref="A69:A71"/>
    <mergeCell ref="B69:B71"/>
    <mergeCell ref="C69:C71"/>
    <mergeCell ref="D69:D71"/>
    <mergeCell ref="E69:E71"/>
    <mergeCell ref="F69:F71"/>
    <mergeCell ref="G69:G71"/>
    <mergeCell ref="R66:R67"/>
    <mergeCell ref="S66:S67"/>
    <mergeCell ref="T66:T67"/>
    <mergeCell ref="U66:U67"/>
    <mergeCell ref="V66:V67"/>
    <mergeCell ref="W66:W67"/>
    <mergeCell ref="J66:J67"/>
    <mergeCell ref="K66:K67"/>
    <mergeCell ref="N66:N67"/>
    <mergeCell ref="O66:O67"/>
    <mergeCell ref="P66:P67"/>
    <mergeCell ref="Q66:Q67"/>
    <mergeCell ref="L61:L67"/>
    <mergeCell ref="F62:F63"/>
    <mergeCell ref="A58:A60"/>
    <mergeCell ref="B58:B64"/>
    <mergeCell ref="C58:C64"/>
    <mergeCell ref="D58:D64"/>
    <mergeCell ref="E58:E60"/>
    <mergeCell ref="F58:F60"/>
    <mergeCell ref="K58:K64"/>
    <mergeCell ref="M58:M66"/>
    <mergeCell ref="J55:J57"/>
    <mergeCell ref="K55:K57"/>
    <mergeCell ref="L55:L57"/>
    <mergeCell ref="M55:M57"/>
    <mergeCell ref="B65:B67"/>
    <mergeCell ref="C65:C67"/>
    <mergeCell ref="D65:D67"/>
    <mergeCell ref="E66:E67"/>
    <mergeCell ref="F66:F67"/>
    <mergeCell ref="G66:G67"/>
    <mergeCell ref="H66:H67"/>
    <mergeCell ref="I66:I67"/>
    <mergeCell ref="F48:F49"/>
    <mergeCell ref="A51:A53"/>
    <mergeCell ref="K51:K52"/>
    <mergeCell ref="M41:M43"/>
    <mergeCell ref="N41:P42"/>
    <mergeCell ref="A54:Y54"/>
    <mergeCell ref="A55:A57"/>
    <mergeCell ref="B55:B57"/>
    <mergeCell ref="C55:C57"/>
    <mergeCell ref="D55:D57"/>
    <mergeCell ref="E55:E57"/>
    <mergeCell ref="F55:F57"/>
    <mergeCell ref="G55:G57"/>
    <mergeCell ref="H55:H57"/>
    <mergeCell ref="I55:I56"/>
    <mergeCell ref="W55:Y56"/>
    <mergeCell ref="N55:P56"/>
    <mergeCell ref="Q55:S56"/>
    <mergeCell ref="T55:V56"/>
    <mergeCell ref="Q41:S42"/>
    <mergeCell ref="T41:V42"/>
    <mergeCell ref="W41:Y42"/>
    <mergeCell ref="A44:A50"/>
    <mergeCell ref="B44:B50"/>
    <mergeCell ref="C44:C50"/>
    <mergeCell ref="D44:D50"/>
    <mergeCell ref="E44:E46"/>
    <mergeCell ref="G41:G43"/>
    <mergeCell ref="H41:H43"/>
    <mergeCell ref="I41:I42"/>
    <mergeCell ref="J41:J43"/>
    <mergeCell ref="K41:K43"/>
    <mergeCell ref="L41:L43"/>
    <mergeCell ref="A41:A43"/>
    <mergeCell ref="B41:B43"/>
    <mergeCell ref="C41:C43"/>
    <mergeCell ref="D41:D43"/>
    <mergeCell ref="E41:E43"/>
    <mergeCell ref="F41:F43"/>
    <mergeCell ref="F44:F46"/>
    <mergeCell ref="K44:K50"/>
    <mergeCell ref="L44:L53"/>
    <mergeCell ref="M44:M53"/>
    <mergeCell ref="M31:M39"/>
    <mergeCell ref="F35:F36"/>
    <mergeCell ref="B38:B39"/>
    <mergeCell ref="C38:C39"/>
    <mergeCell ref="D38:D39"/>
    <mergeCell ref="A40:Y40"/>
    <mergeCell ref="Q28:S29"/>
    <mergeCell ref="T28:V29"/>
    <mergeCell ref="W28:Y29"/>
    <mergeCell ref="B31:B37"/>
    <mergeCell ref="C31:C37"/>
    <mergeCell ref="D31:D37"/>
    <mergeCell ref="E31:E33"/>
    <mergeCell ref="F31:F33"/>
    <mergeCell ref="K31:K39"/>
    <mergeCell ref="L31:L39"/>
    <mergeCell ref="I28:I29"/>
    <mergeCell ref="J28:J30"/>
    <mergeCell ref="K28:K30"/>
    <mergeCell ref="L28:L30"/>
    <mergeCell ref="M28:M30"/>
    <mergeCell ref="N28:P29"/>
    <mergeCell ref="A27:Y27"/>
    <mergeCell ref="A28:A30"/>
    <mergeCell ref="B28:B30"/>
    <mergeCell ref="C28:C30"/>
    <mergeCell ref="D28:D30"/>
    <mergeCell ref="E28:E30"/>
    <mergeCell ref="F28:F30"/>
    <mergeCell ref="G28:G30"/>
    <mergeCell ref="H28:H30"/>
    <mergeCell ref="T16:V17"/>
    <mergeCell ref="W16:Y17"/>
    <mergeCell ref="A19:A21"/>
    <mergeCell ref="B19:B25"/>
    <mergeCell ref="C19:C25"/>
    <mergeCell ref="D19:D25"/>
    <mergeCell ref="E19:E21"/>
    <mergeCell ref="F19:F21"/>
    <mergeCell ref="K19:K25"/>
    <mergeCell ref="L19:L26"/>
    <mergeCell ref="G16:G18"/>
    <mergeCell ref="H16:H18"/>
    <mergeCell ref="I16:I17"/>
    <mergeCell ref="J16:J18"/>
    <mergeCell ref="K16:K18"/>
    <mergeCell ref="L16:L18"/>
    <mergeCell ref="M19:M26"/>
    <mergeCell ref="F23:F24"/>
    <mergeCell ref="A1:Y1"/>
    <mergeCell ref="A15:Y15"/>
    <mergeCell ref="A16:A18"/>
    <mergeCell ref="B16:B18"/>
    <mergeCell ref="C16:C18"/>
    <mergeCell ref="D16:D18"/>
    <mergeCell ref="E16:E18"/>
    <mergeCell ref="F16:F18"/>
    <mergeCell ref="M16:M18"/>
    <mergeCell ref="N16:P17"/>
    <mergeCell ref="Q16:S17"/>
    <mergeCell ref="T3:V4"/>
    <mergeCell ref="W3:Y4"/>
    <mergeCell ref="A12:A13"/>
    <mergeCell ref="B12:B13"/>
    <mergeCell ref="C12:C13"/>
    <mergeCell ref="D12:D13"/>
    <mergeCell ref="E12:E13"/>
    <mergeCell ref="F12:F13"/>
    <mergeCell ref="J3:J5"/>
    <mergeCell ref="K3:K5"/>
    <mergeCell ref="L3:L5"/>
    <mergeCell ref="M3:M5"/>
    <mergeCell ref="N3:P4"/>
    <mergeCell ref="Q3:S4"/>
    <mergeCell ref="A2:Y2"/>
    <mergeCell ref="A3:A5"/>
    <mergeCell ref="B3:B5"/>
    <mergeCell ref="C3:C5"/>
    <mergeCell ref="D3:D5"/>
    <mergeCell ref="E3:E5"/>
    <mergeCell ref="F3:F5"/>
    <mergeCell ref="G3:G5"/>
    <mergeCell ref="H3:H5"/>
    <mergeCell ref="I3: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 Final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Mañon</dc:creator>
  <cp:lastModifiedBy>Rosa Morillo</cp:lastModifiedBy>
  <cp:lastPrinted>2024-02-12T18:15:30Z</cp:lastPrinted>
  <dcterms:created xsi:type="dcterms:W3CDTF">2024-02-08T18:12:02Z</dcterms:created>
  <dcterms:modified xsi:type="dcterms:W3CDTF">2024-02-19T13:27:16Z</dcterms:modified>
</cp:coreProperties>
</file>