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lopez\Desktop\"/>
    </mc:Choice>
  </mc:AlternateContent>
  <xr:revisionPtr revIDLastSave="0" documentId="13_ncr:1_{7BE88E54-FEED-4BF5-A2B2-C552A3FBCE7A}" xr6:coauthVersionLast="47" xr6:coauthVersionMax="47" xr10:uidLastSave="{00000000-0000-0000-0000-000000000000}"/>
  <bookViews>
    <workbookView xWindow="-120" yWindow="-120" windowWidth="20730" windowHeight="11160" xr2:uid="{BD7B989B-AAFE-41F6-A5A7-6998E653898D}"/>
  </bookViews>
  <sheets>
    <sheet name="Hoja1" sheetId="1" r:id="rId1"/>
  </sheets>
  <definedNames>
    <definedName name="_xlnm._FilterDatabase" localSheetId="0" hidden="1">Hoja1!$A$19:$V$175</definedName>
    <definedName name="_xlnm.Print_Area" localSheetId="0">Hoja1!$A$1:$V$181</definedName>
    <definedName name="_xlnm.Print_Titles" localSheetId="0">Hoja1!$19:$20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0" i="1" l="1"/>
  <c r="G179" i="1"/>
  <c r="G178" i="1"/>
  <c r="G177" i="1"/>
  <c r="G176" i="1"/>
  <c r="G146" i="1"/>
  <c r="G147" i="1"/>
  <c r="G138" i="1"/>
  <c r="G139" i="1"/>
  <c r="G130" i="1"/>
  <c r="G131" i="1"/>
  <c r="G122" i="1"/>
  <c r="G123" i="1"/>
  <c r="G109" i="1"/>
  <c r="G88" i="1"/>
  <c r="G165" i="1"/>
  <c r="G166" i="1"/>
  <c r="G157" i="1"/>
  <c r="G158" i="1"/>
  <c r="G153" i="1"/>
  <c r="G154" i="1"/>
  <c r="G155" i="1"/>
  <c r="G144" i="1"/>
  <c r="G136" i="1"/>
  <c r="G128" i="1"/>
  <c r="G175" i="1"/>
  <c r="G174" i="1"/>
  <c r="G173" i="1"/>
  <c r="G163" i="1" l="1"/>
  <c r="G164" i="1"/>
  <c r="G162" i="1"/>
  <c r="G161" i="1"/>
  <c r="G160" i="1"/>
  <c r="G159" i="1"/>
  <c r="G156" i="1"/>
  <c r="G152" i="1"/>
  <c r="G151" i="1"/>
  <c r="G150" i="1"/>
  <c r="G149" i="1"/>
  <c r="G148" i="1"/>
  <c r="G145" i="1"/>
  <c r="G143" i="1"/>
  <c r="G142" i="1"/>
  <c r="G141" i="1"/>
  <c r="G137" i="1" l="1"/>
  <c r="G135" i="1"/>
  <c r="G134" i="1"/>
  <c r="G133" i="1"/>
  <c r="G132" i="1"/>
  <c r="G129" i="1"/>
  <c r="G127" i="1"/>
  <c r="G126" i="1"/>
  <c r="G125" i="1"/>
  <c r="G124" i="1"/>
  <c r="G117" i="1"/>
  <c r="G121" i="1"/>
  <c r="G119" i="1"/>
  <c r="G118" i="1"/>
  <c r="G116" i="1"/>
  <c r="G43" i="1" l="1"/>
  <c r="G44" i="1"/>
  <c r="G83" i="1"/>
  <c r="G56" i="1"/>
  <c r="G112" i="1" l="1"/>
  <c r="G111" i="1"/>
  <c r="G110" i="1"/>
  <c r="G108" i="1"/>
  <c r="G107" i="1"/>
  <c r="G106" i="1"/>
  <c r="G105" i="1"/>
  <c r="G104" i="1"/>
  <c r="G103" i="1"/>
  <c r="G102" i="1"/>
  <c r="G101" i="1"/>
  <c r="G100" i="1"/>
  <c r="G99" i="1"/>
  <c r="G98" i="1"/>
  <c r="G97" i="1"/>
  <c r="G96" i="1"/>
  <c r="G95" i="1"/>
  <c r="G94" i="1" l="1"/>
  <c r="G93" i="1"/>
  <c r="G92" i="1"/>
  <c r="G91" i="1"/>
  <c r="G90" i="1"/>
  <c r="G87" i="1"/>
  <c r="G86" i="1"/>
  <c r="G84" i="1"/>
  <c r="G82" i="1"/>
  <c r="G81" i="1"/>
  <c r="G80" i="1"/>
  <c r="G79" i="1" l="1"/>
  <c r="G78" i="1"/>
  <c r="G77" i="1"/>
  <c r="G76" i="1"/>
  <c r="G75" i="1"/>
  <c r="G74" i="1"/>
  <c r="G73" i="1"/>
  <c r="G72" i="1"/>
  <c r="G71" i="1"/>
  <c r="G70" i="1"/>
  <c r="G69" i="1"/>
  <c r="G68" i="1" l="1"/>
  <c r="G67" i="1"/>
  <c r="G66" i="1"/>
  <c r="G65" i="1"/>
  <c r="G64" i="1"/>
  <c r="G63" i="1"/>
  <c r="G62" i="1"/>
  <c r="G61" i="1"/>
  <c r="G60" i="1"/>
  <c r="G59" i="1"/>
  <c r="G58" i="1"/>
  <c r="G57" i="1" l="1"/>
  <c r="G55" i="1"/>
  <c r="G54" i="1"/>
  <c r="G53" i="1"/>
  <c r="G52" i="1"/>
  <c r="G51" i="1"/>
  <c r="G50" i="1" l="1"/>
  <c r="G49" i="1"/>
  <c r="G48" i="1"/>
  <c r="G45" i="1"/>
  <c r="G42" i="1" l="1"/>
  <c r="G41" i="1"/>
  <c r="G40" i="1"/>
  <c r="G39" i="1"/>
  <c r="G38" i="1"/>
  <c r="G37" i="1"/>
  <c r="G36" i="1"/>
  <c r="G35" i="1"/>
  <c r="G34" i="1"/>
  <c r="G33" i="1"/>
  <c r="G32" i="1"/>
  <c r="G31" i="1"/>
  <c r="G30" i="1"/>
  <c r="G29" i="1"/>
  <c r="G28" i="1"/>
  <c r="G27" i="1"/>
  <c r="G26" i="1"/>
  <c r="G25" i="1"/>
  <c r="G24" i="1"/>
  <c r="G23" i="1"/>
  <c r="G22" i="1"/>
  <c r="G21" i="1"/>
  <c r="G1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Mañon</author>
  </authors>
  <commentList>
    <comment ref="E178" authorId="0" shapeId="0" xr:uid="{4DD73799-0AC2-4BB2-A73B-EDBD9CD38B57}">
      <text>
        <r>
          <rPr>
            <b/>
            <sz val="9"/>
            <color indexed="81"/>
            <rFont val="Tahoma"/>
            <family val="2"/>
          </rPr>
          <t>Pedro Mañon:</t>
        </r>
        <r>
          <rPr>
            <sz val="9"/>
            <color indexed="81"/>
            <rFont val="Tahoma"/>
            <family val="2"/>
          </rPr>
          <t xml:space="preserve">
Esta area no da este tipo de servicios </t>
        </r>
      </text>
    </comment>
  </commentList>
</comments>
</file>

<file path=xl/sharedStrings.xml><?xml version="1.0" encoding="utf-8"?>
<sst xmlns="http://schemas.openxmlformats.org/spreadsheetml/2006/main" count="1067" uniqueCount="519">
  <si>
    <t>Logro</t>
  </si>
  <si>
    <t>Actividades Relacionadas</t>
  </si>
  <si>
    <t>Responsable</t>
  </si>
  <si>
    <t>Riesgos Asociados</t>
  </si>
  <si>
    <t>Ene-Mar</t>
  </si>
  <si>
    <t>Abr-Jun</t>
  </si>
  <si>
    <t>Jul-Sept</t>
  </si>
  <si>
    <t>Oct-Dic</t>
  </si>
  <si>
    <t>Indicador de Medición</t>
  </si>
  <si>
    <t>Metas</t>
  </si>
  <si>
    <t>Cantidad</t>
  </si>
  <si>
    <t>Plan de mantenimiento de las unidades computacionales.</t>
  </si>
  <si>
    <t xml:space="preserve">Cantidda de mantenimientos realizados </t>
  </si>
  <si>
    <t>1-Limpieza y actualización hardware y software. 
2-Actualizacion de los sistemas operativos.
 3-Unificacion de software implementado.</t>
  </si>
  <si>
    <t>No disponibilidad de personal para realizar las labores</t>
  </si>
  <si>
    <t xml:space="preserve"> Sistema de almacenamiento NAS</t>
  </si>
  <si>
    <t>Porcentaje de areas con accesos a data</t>
  </si>
  <si>
    <t>Reunirse con todas las áreas para elaborar plan de acceso.
Reestructuración de permisos de accesos</t>
  </si>
  <si>
    <t>Página web optimizada</t>
  </si>
  <si>
    <t>Porecentaje de cumplimientos de  la NORTIC A2</t>
  </si>
  <si>
    <t xml:space="preserve">1-El grupo asignado elabora plan para para la optimación de la web. 
2-Distribucion de las actividades relacionadas a los involucrados.
3-Ejecucion de las actividades involucradas
4-Evaluacion de la implementacion de las acciones por la OGTIC.
5-Elaboracion del plan de accion.
6- Ejecucion del plan de accion.
</t>
  </si>
  <si>
    <t xml:space="preserve">1-No disponibilidad de personal para realizar las labores.
2- No suministro de informacion por las areas involucradas.
</t>
  </si>
  <si>
    <t>Políticas y procedimientos establecidos</t>
  </si>
  <si>
    <t>Cantidad de políticas y/o procedimientos elaborados</t>
  </si>
  <si>
    <t>Elabaror, modificar o corregir requisitos de la Matriz NOBACI 2021 #12, #13, #14 y #17</t>
  </si>
  <si>
    <t>Documentación requerida a tiempo y sin error</t>
  </si>
  <si>
    <t>Cantidad de documento entregados sin error y a tiempo</t>
  </si>
  <si>
    <t>1- Requerimientos NOBACI
2- Requerimientos auditoria interna y externas
3- Revision por la direccion, entre otros.</t>
  </si>
  <si>
    <t>Servicios de capacitación al  personal interno</t>
  </si>
  <si>
    <t xml:space="preserve">Cantidad de personal interno  </t>
  </si>
  <si>
    <t>Impartir curso básico de informática de varios módulos con participación obligatoria</t>
  </si>
  <si>
    <t>Data Center acorde a indicadores de la ISO 27000</t>
  </si>
  <si>
    <t>Porcentaje de cumplimiento requisito de la ISO 27000</t>
  </si>
  <si>
    <t>1-Gestionar la adecuacion del espacio
2-Reubicación de los servidores a un lugar dispuesto que cumpla con los requisito de la ISO 27000</t>
  </si>
  <si>
    <t>1- Que no se asignen los recursos.
2-Que en la reubicacion no se cumpla con los requisitos de la  ISO 27000</t>
  </si>
  <si>
    <t>Cloud backup instalado</t>
  </si>
  <si>
    <t>Porcentaje de Data replicada en la nube</t>
  </si>
  <si>
    <t>1-Evaluacion tecnica
2-Requisicion del producto
3- Gestion en  la Direccion ejecutiva el envio de la  peticion de aprobacion a la  OGTIC. 
4-Adquirir servicio comercial</t>
  </si>
  <si>
    <t>1- Que no se asignen los recursos.
2-Que aprobacion por parte de la OGTIC.</t>
  </si>
  <si>
    <t>Muro de fuego con antivirus tipo hardware</t>
  </si>
  <si>
    <t>Muro de fuego con antivirus implementado</t>
  </si>
  <si>
    <t>Suites ofimáticas con almacenaje en la nube</t>
  </si>
  <si>
    <t xml:space="preserve">Suites ofimáticas con almacenaje en la nube instalado </t>
  </si>
  <si>
    <t>Gestión de equipos de computadoras personales</t>
  </si>
  <si>
    <t>Porcentaje de avance</t>
  </si>
  <si>
    <t>División de Tecnología de la Información y Comunicación (TIC)</t>
  </si>
  <si>
    <t>División de Tecnología de la Información y Comunicación  (TIC)</t>
  </si>
  <si>
    <t>Solicitud de Postulacion de ensayos de laboratorios para acreditación  ISO /IEC 17025:2017</t>
  </si>
  <si>
    <t xml:space="preserve">Cantidad de solicitud de postulacion para la acreditacion entregada. </t>
  </si>
  <si>
    <t>5</t>
  </si>
  <si>
    <t>1- Levantamiento de los ensayos a postular y el nivel cumplimiento de los requisitos requeridos.                              2.Revisión de protocolo de Validación.
3- Redacción de Certificados de Validación.                        4- revisicion de procedimientos.                     5- Realizar el levantamiento del personal que testificará en los diferentes laboratorios.                                                        6- Revisar todos los documentos requeridos para el envío de la solicitud de postulación.</t>
  </si>
  <si>
    <t>Errores documentales, no contar con la documentación a tiempo, fallos en equipos, falta de personal. Retraso en la llegada de Materiales de Referencias certificados.</t>
  </si>
  <si>
    <t xml:space="preserve"> Solicitud de Postulación de servicios para la certificación ISO 9001:2015</t>
  </si>
  <si>
    <t xml:space="preserve">Cantidad de solicitud de ampliacion de alcance </t>
  </si>
  <si>
    <t>2</t>
  </si>
  <si>
    <t>Seguimiento al cumplimiento de la efectividad de las acciones propuestas, relacionadas con los hallazgos por no conformidades.</t>
  </si>
  <si>
    <t>1- Verificar la efectividad de las acciones propuestas a través de los monitoreos realizados</t>
  </si>
  <si>
    <t>N/A</t>
  </si>
  <si>
    <t>Las acciones que se establezcan no sean efectivas y no eliminen la causa raiz.</t>
  </si>
  <si>
    <t>Programa de monitoreo de los procesos interno ejecutado</t>
  </si>
  <si>
    <t>1- Realizar el cronograma de monitoreos.
2- Cumplir con el cronograma de monitoreos para evidenciar el funcionamiento del sistema.</t>
  </si>
  <si>
    <t>No cumplimiento del programa</t>
  </si>
  <si>
    <t xml:space="preserve"> Autodiagnóstico Institucional CAF </t>
  </si>
  <si>
    <t>100 %</t>
  </si>
  <si>
    <t>1- Comunicación solicitando a las Áreas la remisión de sus Autodiagnóstico a Calidad.
2- Actualización del Comité de Calidad.
3- revisión y  actualización del CAF General .
4- Realizar el Informe final del CAF.
5- Remitirlo elAutodiagnóstico Institucional CAF al analista del MAP junto con el Informe.</t>
  </si>
  <si>
    <t>Errores documentales, comunicación ineficaz entre las áreas, envío de documentación a destiempo</t>
  </si>
  <si>
    <t xml:space="preserve"> Plan de mejora Autodiagnóstico Institucional CAF </t>
  </si>
  <si>
    <t>1- Comunicación solicitando a las Áreas la remisión de sus Autodiagnóstico a Calidad.
2- Actualización del Comité de Calidad.
3- revisión y  actualización del CAF General .
4- Realizar el Informe final del CAF.
5-Realizar el plan de mejora.
6- Remitirlo al analista del MAP</t>
  </si>
  <si>
    <t>Que las mejoras detectadas no se subsanen en el periodo planificado.</t>
  </si>
  <si>
    <t>Seguimiento a la Carta compromiso</t>
  </si>
  <si>
    <t>Seguimiento a la Carta compromiso ejecutado y cargado en el SISMAP</t>
  </si>
  <si>
    <t>97%</t>
  </si>
  <si>
    <t>1-Realizar plan de Mejora para las Oportunidades detectadas en la ultima visita de seguimiento.
2-Seguimiento al  cumplimiento de los Compromisos de Calidad comprometidos en la Carta.</t>
  </si>
  <si>
    <t>Errores documentales, aceptar acciones ineficaces</t>
  </si>
  <si>
    <t>Seguimiento a la estandarización de los procesos</t>
  </si>
  <si>
    <t>1- Seguimiento a los cambios en los procesos para los cambios en el Mapa.
2-actualizacion oportuna a Manual de Proceso. 3- actualizacion del Mapa de Proceso. 4- remision del Manual de Procedimiento al Map. 5- envio de evidencias de Indicadores de los procesos misionales</t>
  </si>
  <si>
    <t>Actualización a destiempo, errores documentales, cambios ineficaces</t>
  </si>
  <si>
    <t xml:space="preserve">Procesos internos incorporados  al   Sistema de Calidad </t>
  </si>
  <si>
    <t>1. Levantamiento de Necesidades de formación.
2. Identificación de necesidad de creación de documentos
3. Revisión de documentos nuevos
4. Socialización de documentos.
5. Modificación de documentos y manuales para modificar el alcance</t>
  </si>
  <si>
    <t>Errores documentales, levantamiento inoportuno, falta de capacitación</t>
  </si>
  <si>
    <t>1- Revisión y actualización de PG 5.6     Revision por la Direccion.                                  2-Revisión y actualización de PG 8.2  Auditoria Interna 3- Revisión y actualización de PE CAL 03 Gestion de Riesgo</t>
  </si>
  <si>
    <t>No cumplimiento de los requisitos normativos y reglamentarios.</t>
  </si>
  <si>
    <t>Control de revisión de documentación</t>
  </si>
  <si>
    <t>1- Revision de la documentacion.                       2- Registro en el Control de documentos en proceso de revision                                      3- Realización de controles de cambios                                     4- Actualizacion de Lista Maestra                                      5- Colgar el documento en la red de calidad oficial.              6- Distribucion y socializacion.</t>
  </si>
  <si>
    <t xml:space="preserve">Incumplimiento de calendario de Revisión documental </t>
  </si>
  <si>
    <t>Cantidad de Acciones Correctivas eficaces</t>
  </si>
  <si>
    <t>Cantidad de monitoreo realizados</t>
  </si>
  <si>
    <t xml:space="preserve"> Autodiagnóstico Institucional CAF elaborado y cargado</t>
  </si>
  <si>
    <t>1</t>
  </si>
  <si>
    <t xml:space="preserve"> Plan de mejora elaborado y cargado</t>
  </si>
  <si>
    <t>Porcentaje de estandarización de procesos</t>
  </si>
  <si>
    <t>Cantidad de procesos Incorporados</t>
  </si>
  <si>
    <t xml:space="preserve">División de Calidad en la Gestión </t>
  </si>
  <si>
    <t xml:space="preserve"> Actos jurídicos creados y/o revisados
</t>
  </si>
  <si>
    <t>Número de contratos elaborados y/o revisados ( tres dias laborables)</t>
  </si>
  <si>
    <t>División Jurídica</t>
  </si>
  <si>
    <t>No disponibilidad de los recursos tecnológicos</t>
  </si>
  <si>
    <t>Seguimiento a los casos de demanda en proceso</t>
  </si>
  <si>
    <t>Avance de seguimiento (%)</t>
  </si>
  <si>
    <t xml:space="preserve">Recepción de la notificación, revisión del expediente, realizar escrito de defensa, la contraréplicay acudir a la audiencia. </t>
  </si>
  <si>
    <t>Revisión de procedimiento</t>
  </si>
  <si>
    <t>Procedimiento no cumpla con el requerimiento de la NOBACI</t>
  </si>
  <si>
    <t>Seguimiento a las normativa (Leyes y resoluciones)</t>
  </si>
  <si>
    <t>Cantidad de nuevas normativas, resoluciones y/o leyes</t>
  </si>
  <si>
    <t>No implementación en el area correspondiente</t>
  </si>
  <si>
    <t>Reglamentos, Manuales y procedimientos actualizados (Procedimiento de comunicaciones e instructivo de página web, Manual de identidad)</t>
  </si>
  <si>
    <t>Cantidad de documentos creados</t>
  </si>
  <si>
    <t>3</t>
  </si>
  <si>
    <t xml:space="preserve">Solicitud de creacion o aprobacion de procedimientos.
Revision de procedimientos.
Aprobacion de procedimientos.
Distribucion y Socializacion de los procedimientos </t>
  </si>
  <si>
    <t xml:space="preserve">Que no se apruebe </t>
  </si>
  <si>
    <t xml:space="preserve"> Plan de Comunicaciones</t>
  </si>
  <si>
    <t>Plan elaborado</t>
  </si>
  <si>
    <t>1.- Definir y estandarizar estilos de comunicación interna y externa (socialización con las áreas).
2.- Redactar contenido comunicacional.
3.-Gestionar publicación de contenido en medios de comunicación digital y offline. 
4.- Imprimir comunicados e informes elaborados.
5. La elaborado e informes de ejecución (Información Publicada en medios. Comunicados e Informes impresos)</t>
  </si>
  <si>
    <t xml:space="preserve">Que no se ejecute el plan </t>
  </si>
  <si>
    <t>Plan de Redes Sociales</t>
  </si>
  <si>
    <t xml:space="preserve">1.- Elaborar un plan de redes sociales como acción permanente de difusión de contenidos que aporten valor a los usuarios.
2.- Desarrollar un calendario de contenidos para publicar 
3.-Publicación y Revisión diaria de contenido informativo en las redes sociales de la institución. 
</t>
  </si>
  <si>
    <t>Matriz de apoyo a solicitudes requeridas por otras áreas</t>
  </si>
  <si>
    <t>Matriz elaborado</t>
  </si>
  <si>
    <t>1.- Levantamiento de solicitudes
2.- Dar respuesta oportuna a los requerimientos solicitados por las diversas áreas de la institución.
3.-Verificar requerimiento y elaborar propuestas                                                                                                                                                                                                                                                                     4. Revisar y ajustar según lo identificado por el solicitante
5. Realizar registro de requerimientos durante el trimestre y evidencias de los mismos realizas.</t>
  </si>
  <si>
    <t xml:space="preserve">Que no se realice el trabajo solicitado </t>
  </si>
  <si>
    <t xml:space="preserve">Gestión para promoción y publicidad del IIBI </t>
  </si>
  <si>
    <t xml:space="preserve">Porcentaje de avance </t>
  </si>
  <si>
    <t>12</t>
  </si>
  <si>
    <t>Mantenimiento y actualización de los contenidos de la página web</t>
  </si>
  <si>
    <t>Que no se publique información en el tiempo adecuado</t>
  </si>
  <si>
    <t>100</t>
  </si>
  <si>
    <t>1. Elaboración de material informativo para difundir en medios de comunicación .                                                                                               2. Planificar encuentros con periodistas para dar a conocer a la sociedad diferentes proyectos Institucionales, sus componentes y  el desarrollo de los mismos.                                    3. Seguimiento eventos planificados y Evaluación de los resultados.</t>
  </si>
  <si>
    <t xml:space="preserve">Que no se publique información </t>
  </si>
  <si>
    <t xml:space="preserve">Elaboración de material promocional (Pins logo institucional, polos, gorras, lapiceros, Brochures y folletos informativos, entre otros)
</t>
  </si>
  <si>
    <t xml:space="preserve">Que no nos entreguen información para preparación de material  o por falta  de presupuesto </t>
  </si>
  <si>
    <t xml:space="preserve">División de Comunicaciones </t>
  </si>
  <si>
    <t>Gestión y seguimiento de  los productos priorizados en el Plan Plurianual del Sector Público a través del Sistema RUTA.</t>
  </si>
  <si>
    <t>Programación cargada y aprobada por el MEPYD</t>
  </si>
  <si>
    <t xml:space="preserve">1-Consensuar con las áreas la 
   producción física para cada 
   producto.
2-Cargar en el tiempo 
   establecido por MEPYD.
</t>
  </si>
  <si>
    <t>Que no se ejecute en el tiempo establecido</t>
  </si>
  <si>
    <t>Producción cargada y aprobada por el MEPYD</t>
  </si>
  <si>
    <t>Monitoreneo del POA</t>
  </si>
  <si>
    <t>Informes de evaluacion trimestral elaborado</t>
  </si>
  <si>
    <t>4</t>
  </si>
  <si>
    <t>1.	Identificar los requerimientos para la elaboración del POA.
2.	Socializarlo con las áreas   involucradas los compromisos formulados en el PEI.
3.	Verificar que los POAS de las    áreas sustantivas y de apoyo    estén alineados al    cumplimiento del PEI.
4.	Revisar y validar las informaciones entregadas por las áreas
5.	Elaborar los reportes e informes de monitoreo y evaluación POA.
6.	Enviar a la Dirección Ejecutiva para la aprobación.
7.	Cargar en el portal de la DIGEPRES y MEPYD.
8.	Enviar a transparencia</t>
  </si>
  <si>
    <t xml:space="preserve">1-Que las 
   unidades no 
   entreguen los 
   nivel de avance de los POAs de sus       
   áreas. </t>
  </si>
  <si>
    <t>Memoria institucional semestral de rendición de cuenta</t>
  </si>
  <si>
    <t>Memoria   cargada y aprobada en el sistema SAMI impresa y evidencia de recibida en MIPRESIDENCIA</t>
  </si>
  <si>
    <t xml:space="preserve">1-Retraso en las ejecutorias del cronograma por  las  unidades no  entreguar  las ejecutorias de sus  áreas en el tiempo establecido. 
</t>
  </si>
  <si>
    <t>Memoria institucional anual</t>
  </si>
  <si>
    <t>Informe memoria elaborado y cargado al sistema SAMI y aprobado por MIPRESIDENCIA</t>
  </si>
  <si>
    <t xml:space="preserve">1-Retraso en las ejecutorias del cronograma por  las 
   unidades no 
   entreguar 
  las ejecutorias de sus       
   áreas en el tiempo establecido. 
</t>
  </si>
  <si>
    <t>Formulación, actualización y seguimiento  metas físicas por  programa y presupuesto en la plataforma SIGEF.</t>
  </si>
  <si>
    <t>Meta fisica formulada</t>
  </si>
  <si>
    <t>Que no se complete el diagnostico en el tiempo establecido</t>
  </si>
  <si>
    <t>Cantidad de informes elaboarados</t>
  </si>
  <si>
    <t xml:space="preserve"> Informe anual de la ejecución presupuestaria de las metas físicas</t>
  </si>
  <si>
    <t>Implementación de los requerimientos de la  NOBACI</t>
  </si>
  <si>
    <t>Número de requerimientos implementados (NOBACI)</t>
  </si>
  <si>
    <t>1-Redaccion de los procedimientos
2-Enviarlo a  revision y posterior aprobacion</t>
  </si>
  <si>
    <t>Que las areas no esten identificadas comprometida con la implementacion de la norma</t>
  </si>
  <si>
    <t>Informe de seguimiento trimestral de implementación de la norma de control interno NOBACI en la Institucion</t>
  </si>
  <si>
    <t>Informe trimestral enviado a la NOBACI</t>
  </si>
  <si>
    <t xml:space="preserve">Plan Operativo Anual 2023 alineado al PEI 2021-2024   elaborado y socializado </t>
  </si>
  <si>
    <t>POA 2023</t>
  </si>
  <si>
    <t xml:space="preserve">1-Identificar los requerimientos 
   para la elaboración del POA.
2-Socializarlo con las áreas 
  involucradas los compromisos 
  formulado en el PEI.
3-Verificar que los POAS de las 
   áreas sustantivas y de apoyo 
   estén alineados al 
   cumplimiento del PEI.
</t>
  </si>
  <si>
    <t xml:space="preserve">1-Que las  áreas 
   no asuman los 
   requerimientos 
   del PEI.
</t>
  </si>
  <si>
    <t xml:space="preserve">Departamento de Planificación y Desarrollo </t>
  </si>
  <si>
    <t>Departamento de Planificación y Desarrollo 
Dirección ejecutiva
Administrativo</t>
  </si>
  <si>
    <t xml:space="preserve">Departamento de Planificación y Desarrollo 
</t>
  </si>
  <si>
    <t>Revisión y actualización de la normativa. Cuando una ley o resolucion sale: Se monitoria el medio de publicacion, se  recibe la resolución o ley, luego se analiza y se le envía al departamento correspondiente para el fiel cumplimento de su aplicación</t>
  </si>
  <si>
    <t xml:space="preserve">Plan de capacitación anual </t>
  </si>
  <si>
    <t>Plan de capacitaciones elaborado</t>
  </si>
  <si>
    <t>Disponibilidad de Capacitaciones en el INAP</t>
  </si>
  <si>
    <t>Cantidad de personal capacitados</t>
  </si>
  <si>
    <t>Eficientizar el cronograma de capacitaciones</t>
  </si>
  <si>
    <t>Plan de accion de para la mejora del clima laboral</t>
  </si>
  <si>
    <t>Actividades de integración</t>
  </si>
  <si>
    <t>Programa de incentivos laborales y compensación por desempeño</t>
  </si>
  <si>
    <t xml:space="preserve">Programa elaborado </t>
  </si>
  <si>
    <t xml:space="preserve">Reconocimiento al empleado a través de incentivos, </t>
  </si>
  <si>
    <t>Disponibilidad Financiera</t>
  </si>
  <si>
    <t>Implementación de los requerimientos de la NOBACI</t>
  </si>
  <si>
    <t>20</t>
  </si>
  <si>
    <t>Revisión y aprobación de procedimientos de RRHH</t>
  </si>
  <si>
    <t>Gestion de acuerdos de desempeño por area</t>
  </si>
  <si>
    <t>Cantidad de acciones programadas/acciones implementadas</t>
  </si>
  <si>
    <t>Seguimiento a las evaluaciones trimestrales</t>
  </si>
  <si>
    <t>Matriz de sustituto funcionado efecientemente</t>
  </si>
  <si>
    <t>Matriz elaborada</t>
  </si>
  <si>
    <t xml:space="preserve">Capacitaciones, inducciones y talleres etc.  </t>
  </si>
  <si>
    <t>Disponibilidad Presupuestaria</t>
  </si>
  <si>
    <t xml:space="preserve">Nueva propuesta de Estructura Organizativa </t>
  </si>
  <si>
    <t xml:space="preserve">Organigrama elaborado </t>
  </si>
  <si>
    <t xml:space="preserve">Que los colaboradores no entreguen a tiempo los documentos requeridos </t>
  </si>
  <si>
    <t>Manual de Organización y Funciones</t>
  </si>
  <si>
    <t>Manual elaborado</t>
  </si>
  <si>
    <t>Manual de Cargos Elaborado</t>
  </si>
  <si>
    <t>Gestión a la  conformación Asociación de Servidores Públicos</t>
  </si>
  <si>
    <t xml:space="preserve">Departamento de Recursos Humanos </t>
  </si>
  <si>
    <t xml:space="preserve">Departamento de Recursos Humanos  </t>
  </si>
  <si>
    <t>Normas Básicas de Control Interno implementadas</t>
  </si>
  <si>
    <t>Implementación de normas y políticas</t>
  </si>
  <si>
    <t>Debilidad en controles internos</t>
  </si>
  <si>
    <t>Procesos operativos mejorados</t>
  </si>
  <si>
    <t>Porcentaje de mejora de procesos</t>
  </si>
  <si>
    <t>70%</t>
  </si>
  <si>
    <t xml:space="preserve">Realizar levantamiento de procesos, mapeo y elaboración de manuales </t>
  </si>
  <si>
    <t>Sistema de contabilidad mejorado</t>
  </si>
  <si>
    <t>Sistema de contabilidad integrado, con módulos contables implementados y optimizados</t>
  </si>
  <si>
    <t>Optimizar ERP con módulos conciliados / Integrar las transacciones del CEBIVE al sistema de contabilidad</t>
  </si>
  <si>
    <t>Informaciones financieras no disponible</t>
  </si>
  <si>
    <t>Servicios administrativos provistos de forma oportuna y de calidad</t>
  </si>
  <si>
    <t>Número de Informe de evaluación de servicios</t>
  </si>
  <si>
    <t>Realizar encuestas de servicios e implementar acciones de mejoras</t>
  </si>
  <si>
    <t>Pobre calidad de servicios</t>
  </si>
  <si>
    <t>Gestión para la implementación del sistema de información gerencial</t>
  </si>
  <si>
    <t>Sistema de Reportes Gerenciales implementados</t>
  </si>
  <si>
    <t>Desarrollar Reporte de Rentabilidad / Reporte por Centro de Costos / Reporte de eficiencia de Inventario</t>
  </si>
  <si>
    <t>Falta de información para toma de decisiones</t>
  </si>
  <si>
    <t>Control del  manejo del almacén e inventario de la institución</t>
  </si>
  <si>
    <t>Porcentaje de "Backorder"</t>
  </si>
  <si>
    <t>Implementar mejoras en el reporte "Estado de Requisiciones" y dar seguimiento a la ejecución de las órdenes / Implementar Módulo de Compras de Symasoft</t>
  </si>
  <si>
    <t>Compras / Almacén / Contabilidad</t>
  </si>
  <si>
    <t>Faltantes de productos para satisfacer demanda de servicios</t>
  </si>
  <si>
    <t>Porcentaje de productos clase A con disponibilidad de inventario</t>
  </si>
  <si>
    <t>100%</t>
  </si>
  <si>
    <t>Implementar sistema de control y manejo de inventario para optimizar niveles de inventario</t>
  </si>
  <si>
    <t>Mala asignación de recursos, descontrol de inventario</t>
  </si>
  <si>
    <t>Elevado la calidad de Planificación Financiera de Recursos</t>
  </si>
  <si>
    <t xml:space="preserve">Porcentaje de órdenes que se cumplen y se entregan a tiempo y sin errores </t>
  </si>
  <si>
    <t>90%</t>
  </si>
  <si>
    <t xml:space="preserve">Implementar sistema de "forecasting" integrando las diferentes áreas operativas </t>
  </si>
  <si>
    <t>Pobre asignación de recursos</t>
  </si>
  <si>
    <t>Productos y Servicios costeados y con márgenes brutos definidos</t>
  </si>
  <si>
    <t>Sistema de costeo de productos y servicios implementado</t>
  </si>
  <si>
    <t>Implementar un sistema de costos que permita conocer de forma continua el costo y rentabilidad de cada producto y servicio</t>
  </si>
  <si>
    <t>Desconocimiento de costos de servicios / pérdidas en ventas</t>
  </si>
  <si>
    <t>Control de la calidad del gasto institucional</t>
  </si>
  <si>
    <t>Porcentaje de desviación en la ejecución de las partidas presupuestarias</t>
  </si>
  <si>
    <t>Elaboración oportuna y detallada del presupuesto / Seguimiento a la ejecución de cada partida presupuestaria</t>
  </si>
  <si>
    <t>Déficit presupuestario</t>
  </si>
  <si>
    <t>Informes de ejecución presupuestaria entregados</t>
  </si>
  <si>
    <t xml:space="preserve">Número de informes presentados </t>
  </si>
  <si>
    <t>Preparar análisis de ejecución presupuestaria y compartirlos con la Dirección y Encargados departamentales</t>
  </si>
  <si>
    <t>Incapacidad de ejecución de partidas por falta de recursos presupuestarios</t>
  </si>
  <si>
    <t>Monitoreo y Control Presupuestario</t>
  </si>
  <si>
    <t>Módulo de presupuesto implementado en Sigmasoft</t>
  </si>
  <si>
    <t>Habilitar y cargar el presupuesto en sistema de contabilidad / Implementar presupuesto por Centro de Costos</t>
  </si>
  <si>
    <t>Presupuesto / Contabilidad</t>
  </si>
  <si>
    <t>Mala ejecución presupuestaria</t>
  </si>
  <si>
    <t>Plan Anual de Compras</t>
  </si>
  <si>
    <t>Porcentaje de ejecución del PACC</t>
  </si>
  <si>
    <t>80%</t>
  </si>
  <si>
    <t>Implementar y monitorear indicadores de desempeño de Compras</t>
  </si>
  <si>
    <t>Productos y servicios no adquiridos a tiempos afectando la ejecución de la institución</t>
  </si>
  <si>
    <t xml:space="preserve">Informes de rendición de cuentas elaborados </t>
  </si>
  <si>
    <t>Porcentaje de requerimientos entregados a tiempo y con calidad</t>
  </si>
  <si>
    <t xml:space="preserve">Elaboración de Estados Financieros / Reporte de Ejecución Presupuestaria / Informe de Compras </t>
  </si>
  <si>
    <t xml:space="preserve">Contabilidad / Presupuesto / Compras </t>
  </si>
  <si>
    <t>Pobre calidad de las informaciones</t>
  </si>
  <si>
    <t>Servicios de  informaciones financieras y de operaciones</t>
  </si>
  <si>
    <t>Acciones preventivas y correctivas implementadas de hallazgos de revisiones internas</t>
  </si>
  <si>
    <t>Coordinar autoevaluaciones de los procesos e informaciones financieras / Implementar acciones preventivas y correctivas</t>
  </si>
  <si>
    <t>Informaciones financieras erróneas / Desviaciones de recursos</t>
  </si>
  <si>
    <t>Departamento Financiero</t>
  </si>
  <si>
    <t>División de Contabilidad</t>
  </si>
  <si>
    <t>Sección de Presupuesto</t>
  </si>
  <si>
    <t>Sección de Almacén</t>
  </si>
  <si>
    <t>División de Compras y Contrataciones</t>
  </si>
  <si>
    <t>Matriz de producción física ( metricas)</t>
  </si>
  <si>
    <t>Número de solicitudes cerradas</t>
  </si>
  <si>
    <t>Ensayos analíticos, transferencias de tecnología, capacitaciones</t>
  </si>
  <si>
    <t>Servicios de apoyo a la producción</t>
  </si>
  <si>
    <t>Fallo en la cadena de suministros, fallo en equipos, capacidad de respuesta</t>
  </si>
  <si>
    <t>Clientes satisfechos externos</t>
  </si>
  <si>
    <t>Porcetaje de  satisfacción (Profesionalidad y amabilidad)</t>
  </si>
  <si>
    <t xml:space="preserve">Seguimiento al personal en cuanto al trato al cliente, socializaciones trimestrales </t>
  </si>
  <si>
    <t>Servicios de apoyo a la producción y Relaciones Públicas</t>
  </si>
  <si>
    <t>Falta de compromiso del personal, falta o fallo de recursos, información errónea de requisitos, debilidad en la planeación, canales de comunicación no definidos o deficientes.</t>
  </si>
  <si>
    <t>Clientes nuevos</t>
  </si>
  <si>
    <t>Número de clientes nuevos (Sin registro en nuestro sistema)</t>
  </si>
  <si>
    <t>Promoción de servicios, estrategias de mercado.</t>
  </si>
  <si>
    <t>Clientes recuperados</t>
  </si>
  <si>
    <t>Número de clientes que reaperturan un servicio tras 3 años de habernos visitado</t>
  </si>
  <si>
    <t>50</t>
  </si>
  <si>
    <t>Promoción de servicios, estrategias de mercado, visita a clientes.</t>
  </si>
  <si>
    <t>Procedimientos y políticas actualizados</t>
  </si>
  <si>
    <t>Porcentaje de procedimientos actualizados y creados</t>
  </si>
  <si>
    <t>Solicitud, revisión, aprobación, distribución y socialización de los procedimientos.</t>
  </si>
  <si>
    <t>Servicios de apoyo a la producción y
Calidad en la Gestión</t>
  </si>
  <si>
    <t>Cambios no efectivos, rechazo al cambio</t>
  </si>
  <si>
    <t>Número de ficha de procesos actualizadas</t>
  </si>
  <si>
    <t xml:space="preserve">Informe de Sistema Calidad </t>
  </si>
  <si>
    <t>Porcentaje  de documentos entregados a tiempo y sin error</t>
  </si>
  <si>
    <t>95 %</t>
  </si>
  <si>
    <t>Documentos del sistema</t>
  </si>
  <si>
    <t>Servicios de apoyo a la Producción</t>
  </si>
  <si>
    <t>Mala ubicación de la documentación, retención de la información, problemas de la red, condiciones de almacenamiento, falta de información, canales de comunicación no definidos o deficientes</t>
  </si>
  <si>
    <t>Eje</t>
  </si>
  <si>
    <t xml:space="preserve">Propuesta de investigación sometidas en las convocatorias nacionales e internacionales </t>
  </si>
  <si>
    <t xml:space="preserve">Numero de propuesta sometidas </t>
  </si>
  <si>
    <t>10</t>
  </si>
  <si>
    <t xml:space="preserve">1. Captación y verificación de los requisitos de las convocatorias
2. Divulgación de las convocatorias entres los investigadores/as
3. Supervisión de la elaboración  de las propuestas por parte de los investigadores
4. Someter propuestas de investigación a las convocatorias correspondientes
5. Seguimiento a los resultados de las convocatorias. </t>
  </si>
  <si>
    <t>•	Dirección de Investigación e Innovación 
•	Departamento de Biología Molecular y Virología 
•	Departamento de farmacéutica y bioprospección. 
•	Departamento de investigaciones medioambientales
•	Departamento de Innovación Industrial 
•	Departamento de Investigación y Desarrollo de Energías Alternativas
•	Departamento de Biotecnología Vegetal (CEBIVE)</t>
  </si>
  <si>
    <t>Cantidad reducidas de propuesta e ideas  de investigación para ser sometidas a las convocatorias</t>
  </si>
  <si>
    <t xml:space="preserve">Producciones científica publicadas en revistas y medios indexados nacionales e internacionales </t>
  </si>
  <si>
    <t xml:space="preserve">Cantidad de producciones científica publicadas y presentadas en diferentes medios de divulgación científica </t>
  </si>
  <si>
    <t>1.	Fomento para producción científica.
2.	Seguimiento a las producciones de los investigadores.
3.	Apoyo en el proceso de producción y divulgación.</t>
  </si>
  <si>
    <t>Demora en los proceso de revisión de los trabajos científicos</t>
  </si>
  <si>
    <t xml:space="preserve">Proyectos de investigaciones sometidos financiados con fondos internos </t>
  </si>
  <si>
    <t xml:space="preserve">1.	Coordinación con la Dirección Ejecutiva 
2.	Coordinación Departamento de Finanzas. 
3.	Motivar a los investigadores a someter propuestas para los fondos.
4.	Presupuestar gastos de los proyectos por parte de los investigadores. 
</t>
  </si>
  <si>
    <t xml:space="preserve">Disponibilidad de recursos institucionales para el financiamiento </t>
  </si>
  <si>
    <t xml:space="preserve">Productos innovadores desarrollados y disponibles para su transferencias </t>
  </si>
  <si>
    <t>Números de productos desarrolladas mediante las investigaciones y  entregados a la  Dirección de Transferencia.</t>
  </si>
  <si>
    <t>1.	Incentivar al desarrollo de productos o servicios en las investigaciones.
2.	Seguimiento al desarrollo de los productos o servicios.
3.	Transferencia de los productos a las Dirección de Transferencias.</t>
  </si>
  <si>
    <t xml:space="preserve">Cantidad reducidas de innovaciones patentables. 
Innovaciones con poca originalidad o merito para ser patentables </t>
  </si>
  <si>
    <t xml:space="preserve">Proyectos de investigaciones académicas y universitarias externas desarrollados con el apoyo de la institución </t>
  </si>
  <si>
    <t xml:space="preserve">Numero de proyectos apoyados por la institución. 
</t>
  </si>
  <si>
    <t xml:space="preserve">1.	Recibir solicitudes de para la colaboración con proyectos de investigación.
2.	Coordinar la colaboración con los diferentes departamentos. 
3.	Supervisar los trabajos realizados en los proyectos. 
4.	Participar de la divulgación de los resultados de los proyectos. </t>
  </si>
  <si>
    <t xml:space="preserve">•Dirección de Investigación e Innovación </t>
  </si>
  <si>
    <t xml:space="preserve">Falta de recursos e investigadores para apoyar las labores de investigación de las universidad </t>
  </si>
  <si>
    <t xml:space="preserve">
Numero de estudiantes o investigadores beneficiados.</t>
  </si>
  <si>
    <t>Proyectos finalizados con financiamiento externo nacionales</t>
  </si>
  <si>
    <t>Cantidad de proyectos finalizados</t>
  </si>
  <si>
    <t xml:space="preserve">1. Seguimiento a los proyectos que están siendo desarrollados en los diferentes departamentos
2.  Apoyo a las acciones y actividades de los proyectos.
3. Supervisar los trabajos realizados en los proyectos. 
4.Participar de la divulgación de los resultados de los proyectos. </t>
  </si>
  <si>
    <t>Retraso en la erogación de los fondos para el desarrollo de los proyectos</t>
  </si>
  <si>
    <t>Porcentaje de avance de los proyectos/ Porcentaje de avance proyectado</t>
  </si>
  <si>
    <t>40%</t>
  </si>
  <si>
    <t>Proyectos en avance con financiamiento de  fondos internacionales.</t>
  </si>
  <si>
    <t>20%</t>
  </si>
  <si>
    <t xml:space="preserve">1. Seguimiento a las actividades y acciones desarrolladas en los proyectos internacionales.
2. Desarrollo de las acciones en las que somos responsables 
3.Participar de la divulgación de los resultados de los proyectos. </t>
  </si>
  <si>
    <t xml:space="preserve">Retraso en la entrega de los fondos y los equipos. </t>
  </si>
  <si>
    <t>Investigaciones con potencial de patentabilidad</t>
  </si>
  <si>
    <t>Cantidad de proyectos concluidos  /Total de</t>
  </si>
  <si>
    <t>1.	Acercamiento a las instituciones de interés.
2.	Reuniones para negociación de los acuerdos.
3.	Firmar de los acuerdos.
4.	Ejecución de los acuerdos.</t>
  </si>
  <si>
    <t xml:space="preserve">Retrasos de los proyectos, que no permitan el desarrollo de las innovaciones </t>
  </si>
  <si>
    <t xml:space="preserve">Programa de formación de investigadores  noveles </t>
  </si>
  <si>
    <t xml:space="preserve">Numero de estudiantes participantes del programa de iniciación científica </t>
  </si>
  <si>
    <t xml:space="preserve">1.	Selección de los estudiantes para el programa de inicialización.
2.	Asignación de los estudiantes a los proyectos de investigaciones.
3.	Acompañamiento de los estudiantes en los proyectos.
4.	Supervisión de la producción de científica de los estudiantes. 
5.	Divulgación de los resultados de las investigaciones de los estudiantes. </t>
  </si>
  <si>
    <t xml:space="preserve">Falta de estudiantes para el programa y falta de recursos para el desarrollo del programa </t>
  </si>
  <si>
    <t>Actividades de divulgación y promoción en ciencias</t>
  </si>
  <si>
    <t xml:space="preserve">Numero de congresos, Simposio conferencias, encuentros, reuniones científicas, entre otras  realizados por la institución </t>
  </si>
  <si>
    <t xml:space="preserve">1.	Planeación de las actividades. 
2.	Captación de recursos. 
3.	Recepción de trabajos o envió de las invitaciones.
4.	Desarrollo de las actividades. 
5.	Divulgación de informes y resultadas de las actividades. </t>
  </si>
  <si>
    <t xml:space="preserve">Falta de presupuesto para cubrir las actividades. </t>
  </si>
  <si>
    <t>Propuesta de diplomados y especialidades realizadas a partir de Know-How desarrollado en los laboratorios e investigaciones del IIBI</t>
  </si>
  <si>
    <t>Propuesta elaborada</t>
  </si>
  <si>
    <t xml:space="preserve">1.	Levantamiento de conocimientos y capacidades disponibles
2.	Elaboración  del programa académico. 
3.	Discusión de programa académicos con los especialistas. 
</t>
  </si>
  <si>
    <t xml:space="preserve">Falta de recursos financieros y económicos para el desarrollo de las capacitaciones </t>
  </si>
  <si>
    <t>Reglamentos de investigación y propiedad intelectual institucional.</t>
  </si>
  <si>
    <t xml:space="preserve">•	Reglamento de investigación elaborado, validado y publicado.
•	Reglamento de Divulgación y uso de nombre institucional elaborado, validado y publicado.
•	Reglamento de propiedad intelectual institucional elaborado, validado y publicado. </t>
  </si>
  <si>
    <t xml:space="preserve">
1.	Elaboración de los borradores de los reglamentos.
2.	Discusión de los reglamentos con las partes interesadas.
3.	Presentación de los borradores a las Dirección Ejecutiva.
4.	Validación de los reglamentos por parte de la Dirección Ejecutiva.
5.	Publicación de los reglamentos.
6.	Ejecución de los reglamentos.  </t>
  </si>
  <si>
    <t xml:space="preserve">Reglamentos y normativas no fueron aprobadas por la Dirección Ejecutiva </t>
  </si>
  <si>
    <t>Numero de proyectos sometidos a aprobación</t>
  </si>
  <si>
    <t>Porcentaje de revisión por</t>
  </si>
  <si>
    <t xml:space="preserve">Encuesta institucional de satisfaccion de ciudadana respecto a la calidad de los servicios publicos, que almentara </t>
  </si>
  <si>
    <t>Encuesta ejecutada</t>
  </si>
  <si>
    <t xml:space="preserve">Encuesta interna de satisfaccion del cliente </t>
  </si>
  <si>
    <t>1-Solicitud de capacitación al MAP para la elaboración de la encuesta  
2- Elaboración del cronograma de trabajo  
3- Solicitud de las estadísticas de los servicios ofertados ( mensuales)  
4- Realizar estimación del tamaño de la muestra y completado de ficha técnica 
5- Envió de los pasos 2 y 4 al MAP para su aprobación 
6- Elaboración del cuestionario y aplicación de encuesta 
7 - Elaboración y remisión al MAP del informe de resultados de la encuesta</t>
  </si>
  <si>
    <t xml:space="preserve">1-Recopilación de los formularios (PG8.2.3/A3)
2- Procesamiento de las informaciones 
3- Elaboración de informes trimestrales
 4-Remisión de informes </t>
  </si>
  <si>
    <t>No cumplimiento de los plazos establecidos y falta voluntad por parte del cliente para llenar la encuesta.</t>
  </si>
  <si>
    <t>Servicios de análisis y ensayos de laboratorio  realizados - 3% (2162)</t>
  </si>
  <si>
    <t>Número de serviciosde análisis y ensayos de laboratorio realizados /Total de servicios solicitados</t>
  </si>
  <si>
    <t>65</t>
  </si>
  <si>
    <t>Ensayos para alimentos, por Cromatografia (Acidos grasos, Colesterol, …)</t>
  </si>
  <si>
    <t>Laboratorio CROMATOGRAFIA</t>
  </si>
  <si>
    <t>Informe de Resultados (a tiempo)</t>
  </si>
  <si>
    <t>Solic Serv entregadas a tiempo respecto del total (min)</t>
  </si>
  <si>
    <t>90% (58)</t>
  </si>
  <si>
    <t>Eficientizar la coordinacion de la labor analitica</t>
  </si>
  <si>
    <t>Informe de Resultados sin error T (Fondo)</t>
  </si>
  <si>
    <t>Informes sin error T respecto del total (min)</t>
  </si>
  <si>
    <t>99% (64)</t>
  </si>
  <si>
    <t>Revisar exhaustivamente los informes</t>
  </si>
  <si>
    <t>Informe de Resultados sin error D (Forma)</t>
  </si>
  <si>
    <t>Informes sin error D respecto del total (min)</t>
  </si>
  <si>
    <t>97% (63)</t>
  </si>
  <si>
    <t>Labor Analitica (sin Quejas)</t>
  </si>
  <si>
    <t>Quejas recibidas respecto del total de Solic Serv (max)</t>
  </si>
  <si>
    <t>1% (1)</t>
  </si>
  <si>
    <t>Cumplir los equisitos del cliente</t>
  </si>
  <si>
    <t>Acreditar 1 ensayo por ODAC (Preparar)</t>
  </si>
  <si>
    <t>Cantidad ensayos acreditados por ODAC (Preparar)</t>
  </si>
  <si>
    <t>Validar, Ens Aptitud, Incert, etc</t>
  </si>
  <si>
    <t>Ens Aptitud (aprobados)</t>
  </si>
  <si>
    <t>Ensayos Aptitud aprobados respecto del total (min)</t>
  </si>
  <si>
    <t>Realizar los ensayos competentemente</t>
  </si>
  <si>
    <t>Auditorias recibidas (aprobadas)</t>
  </si>
  <si>
    <t xml:space="preserve">Auditorias aprobadas respecto del total </t>
  </si>
  <si>
    <t>Cumplir los equisitos de la auditoria</t>
  </si>
  <si>
    <t>Servicios de análisis y ensayos de laboratorio  realizados 6% (2162)</t>
  </si>
  <si>
    <t>130</t>
  </si>
  <si>
    <t>Ensayos para AGUAS (DQO, DBO, Dureza, Alcalinidad, Cloruros, pH, …)</t>
  </si>
  <si>
    <t>Laboratorio AGUAS</t>
  </si>
  <si>
    <t>90% (117)</t>
  </si>
  <si>
    <t>99% (128)</t>
  </si>
  <si>
    <t>97% (126)</t>
  </si>
  <si>
    <t>Acreditar 1 ensayo por ODAC</t>
  </si>
  <si>
    <t>Servicios de análisis y ensayos de laboratorio  realizados - 6% (2162)</t>
  </si>
  <si>
    <t>Ensayos para Combustibles y otros (Poder Calorífico, Cenizas, Densidad, Viscosidad, ...)</t>
  </si>
  <si>
    <t>Laboratorio ENSAYOS FISICOS</t>
  </si>
  <si>
    <t>Cantidad ensayos acreditados por ODAC</t>
  </si>
  <si>
    <t>Servicios de análisis y ensayos de laboratorio  realizados - 32% (2162)</t>
  </si>
  <si>
    <t>692</t>
  </si>
  <si>
    <t>Laboratorio ENSAYOS QUIMICOS</t>
  </si>
  <si>
    <t>90% (622)</t>
  </si>
  <si>
    <t>99% (685)</t>
  </si>
  <si>
    <t>97% (671)</t>
  </si>
  <si>
    <t>Ensayos para Alimentos, Mterias primas y otros, por Gravimetría, Titulometria, ... (Grasa, Proteina, Cenizas, Humedad, Carbohidratos, ,,,)</t>
  </si>
  <si>
    <t>Servicios de análisis y ensayos de laboratorio  realizados - 2% (2162)</t>
  </si>
  <si>
    <t>43</t>
  </si>
  <si>
    <t>Ensayos para Medicamentos por HPLC-UPLC (Vitaminas, Cafeina,  …)</t>
  </si>
  <si>
    <t>Laboratorio FARMACIA</t>
  </si>
  <si>
    <t>90% (38)</t>
  </si>
  <si>
    <t>99% (42)</t>
  </si>
  <si>
    <t>97% (41)</t>
  </si>
  <si>
    <t>Gestión de  servicios de calibración</t>
  </si>
  <si>
    <t>Calibraciones de Equipos Gestionadas respecto del total planificado (300)</t>
  </si>
  <si>
    <t>90% (270)</t>
  </si>
  <si>
    <t>Calibración. Mant Correctivos. Mant Preventivos. Calibraciones</t>
  </si>
  <si>
    <t>MANTENIMIENTO EQUIPOS ANALITCOS</t>
  </si>
  <si>
    <t>Perder Acreditacion o Certificacion</t>
  </si>
  <si>
    <t>Servicios de mantenimientos preventivos y correctivos</t>
  </si>
  <si>
    <t>Mantenimientos preventivos realizados respecto del total planificado (300)</t>
  </si>
  <si>
    <t>95% (285)</t>
  </si>
  <si>
    <t>Perder Acreditacion o Cetificacion</t>
  </si>
  <si>
    <t xml:space="preserve">Mantenimientos corectivos </t>
  </si>
  <si>
    <t>Mantenimientos correctivos realizados a tiempo respecto del total</t>
  </si>
  <si>
    <t>Servicios de análisis y ensayos de laboratorio  realizados - 43% (2162)</t>
  </si>
  <si>
    <t>930</t>
  </si>
  <si>
    <t>Ensayos para Alimentos, Aguas y otros, de tipo Microbiológicos (Aerobios mesófilos, Coliformes, Pseudomona, Listeria, Stafilococos, …)</t>
  </si>
  <si>
    <t>Laboratorio MICROBIOLOGIA</t>
  </si>
  <si>
    <t>90% (837)</t>
  </si>
  <si>
    <t>99% (920)</t>
  </si>
  <si>
    <t>97% (902)</t>
  </si>
  <si>
    <t>Servicios de análisis y ensayos de laboratorio  realizados - 9% (2162)</t>
  </si>
  <si>
    <t>195</t>
  </si>
  <si>
    <t>Ensayos para Alimentos, Aguas y otros, por absorción atómica (Calcio, Cadmio, Cobre, Hierro, Magnesio, Plomo, Zinc, )</t>
  </si>
  <si>
    <t>Laboratorio MINERALOGIA</t>
  </si>
  <si>
    <t>90% (175)</t>
  </si>
  <si>
    <t>99% (193)</t>
  </si>
  <si>
    <t>97% (189)</t>
  </si>
  <si>
    <t>solicitudes realizadas</t>
  </si>
  <si>
    <t>ruidos ocupacionales, ruidos ambientales, particulas suspendidas en el aire, gases en combustion, opacidad</t>
  </si>
  <si>
    <t>solicitudes medio ambiententales</t>
  </si>
  <si>
    <t>Adquirir 6 equipos nuevos cada 3 meses:
1-En colaboración con cada área definir modelo nuevo a adquirir.
2-Evaluacion tecnica
3-Requisicion del producto
4- Gestion en  la Direccion ejecutiva el envio de la  peticion de aprobacion a la  OGTIC. 
5-Adquirir servicio comercial
6-Recepcion e instalacion de los equipos.</t>
  </si>
  <si>
    <t>Fomento y canalización de la innovación, tecnología y creatividad de los sectores productivos a nivel nacional</t>
  </si>
  <si>
    <t xml:space="preserve">El valor agregado en el centro de la cultura organizacional. </t>
  </si>
  <si>
    <t>Resultado</t>
  </si>
  <si>
    <t>Productos</t>
  </si>
  <si>
    <t>Avance (%)</t>
  </si>
  <si>
    <t>Optimizado el desempeño institucional</t>
  </si>
  <si>
    <t>Fortalecida la disponibilidad de conocimientos  de la calidad de los productos y procesos para el  cumplimiento de las normativas requeridas en los sectores industriales y agrícolas con alcance nacional e internacional.</t>
  </si>
  <si>
    <t>Aumentada la ejecución de proyectos de investigaciones de aplicabilidad y alto impacto</t>
  </si>
  <si>
    <t>Fomento y Canalización de la Innovación, Tecnología y Creatividad de los Sectores Productivos a nivel Nacional</t>
  </si>
  <si>
    <t>El Valor Agregado en el Centro de la Cultura Organizacional</t>
  </si>
  <si>
    <t>&lt;10%</t>
  </si>
  <si>
    <t>≤ 10%</t>
  </si>
  <si>
    <r>
      <t>Elaborar Contratos de proyectos, contratos de servicios profesionales, contratos de confidencialidad e imparcialidad, contratos de tansferencias, acuerdo laboral  para fines de estudios, acuerdo de pasantía,</t>
    </r>
    <r>
      <rPr>
        <sz val="10"/>
        <color theme="1"/>
        <rFont val="Times New Roman"/>
        <family val="1"/>
      </rPr>
      <t xml:space="preserve"> Contratos de servicios y convenio Interinstitucional. Para la elaboración de estos contratos y convenios se recibe la solicitud del departamento que lo requiere,  se revisan los documentos, se hace el contrato, se canalizan las firmas, se procede a legalizar y finalmente se le entrega un original a la parte, reposando otra en jurídica.</t>
    </r>
  </si>
  <si>
    <r>
      <rPr>
        <sz val="10"/>
        <rFont val="Times New Roman"/>
        <family val="1"/>
      </rPr>
      <t>Proyectos en avance con financiamie</t>
    </r>
    <r>
      <rPr>
        <sz val="10"/>
        <color rgb="FF000000"/>
        <rFont val="Times New Roman"/>
        <family val="1"/>
      </rPr>
      <t xml:space="preserve">nto externo nacionales </t>
    </r>
  </si>
  <si>
    <t xml:space="preserve">Falta de Recursos (MRC, Reactivos, Personal, Equipos, Calibraciones, Mantenimientos, Equipos de oficina, Reactivos, Material gastable, etc)  </t>
  </si>
  <si>
    <t xml:space="preserve">Falta de Personal, Equipos de laboratorio, Equipos de oficina, Reactivos, Materiales de Referencia, Material gastable,  </t>
  </si>
  <si>
    <t>Falta de Recursos (Personal, Equipos de laboratorio, Equipos de oficina, Reactivos, Materiales de Referencia, Material gastable,  est)</t>
  </si>
  <si>
    <t>Falta de Recursos (Personal, Equipos de laboratorio, Equipos de oficina, Reactivos, Materiales de Referencia, Material gastable,  etc)</t>
  </si>
  <si>
    <t xml:space="preserve">Falta de Recursos (Personal, Equipos de laboratorio, Equipos de oficina, Reactivos, Materiales de Referencia, Material gastable, etc) </t>
  </si>
  <si>
    <t xml:space="preserve">Falta de Personal, Falta de equipos. </t>
  </si>
  <si>
    <t xml:space="preserve">Productos transferidos con asistencia técnica a empresas o emprendedores ejecutado </t>
  </si>
  <si>
    <t>Número de transferencias realizadas /Total de servicios solicitados</t>
  </si>
  <si>
    <t>Visita de prospeccion, listado de equipos, capacitacion, informe final</t>
  </si>
  <si>
    <t>Costo elevado de los servicios</t>
  </si>
  <si>
    <t xml:space="preserve">Procedimiento de transferencia tecnologica aprobado </t>
  </si>
  <si>
    <t>Procedimiento aprobado / procedimiento escrito</t>
  </si>
  <si>
    <t>Redaccion, correccion y firma de procedimiento</t>
  </si>
  <si>
    <t>Que no se revisie y apruebe el procedimiento</t>
  </si>
  <si>
    <t xml:space="preserve"> Servicios ofrecidos para el Centro de Prototipado y Transferencia de Tecnologia (CPTT) ejecutados.
</t>
  </si>
  <si>
    <t>Numero de servicios realizados / Numero de servicios solicitados</t>
  </si>
  <si>
    <t>Servicios analiticos a productos terminados, consultorias, capacitacion, Inspeccion higienico sanitari, HS cosmetica o alimentaria, transferencia tecnologica, mejora de productos, bpm en alimento o cosmetico</t>
  </si>
  <si>
    <t>Falta de personal y reactivos para la realizacion de los analisis</t>
  </si>
  <si>
    <t>Consultorias in situ realizada</t>
  </si>
  <si>
    <t>Clientes atendidos/ clientes recibidos</t>
  </si>
  <si>
    <t xml:space="preserve">Disponibilidad de personal </t>
  </si>
  <si>
    <t>Número de transferencias realizadas /Total de investigaciones realizadas</t>
  </si>
  <si>
    <t>Disponibilidad de resultados de investigacion</t>
  </si>
  <si>
    <t>Servicios de capacitación en aspectos técnicos  de biotecnología, calidad y producción</t>
  </si>
  <si>
    <t>Capacitaciones realizadas/ Total de capacitaciones planificadas</t>
  </si>
  <si>
    <t>Cursos/talleres aplicación de técnicas en  Alimentos, cosmesticos, detergentes Energía renovable y biotecnología vegetal.</t>
  </si>
  <si>
    <t>Costo de inscripción.      No disponibilidad de facilitadores. Falta de promoción oportuna de las activades de capacitación.</t>
  </si>
  <si>
    <t>1-  Llenar el formulario con los datos requeridos.
2-  Incluir las areas al programa de Auditoria Interna    3- Inducir al sistema de calidad a las nuevas areas.</t>
  </si>
  <si>
    <t>Departamento de Investigaciones Medioambientales</t>
  </si>
  <si>
    <t>Centro de Transferencia Tecnológica y Emprendedurismo (CENTRATE)</t>
  </si>
  <si>
    <t>División de Capacitación y Formación Continua</t>
  </si>
  <si>
    <t>Plan Operativo Anual (POA) IIBI 2022</t>
  </si>
  <si>
    <t xml:space="preserve">Unidades Organizativas </t>
  </si>
  <si>
    <t>Definiciones</t>
  </si>
  <si>
    <t>Ejes estratégicos</t>
  </si>
  <si>
    <t xml:space="preserve">Resultados Estratégicos </t>
  </si>
  <si>
    <t>Departamento de Planificación y Desarrollo</t>
  </si>
  <si>
    <t>Departamento Administrativo</t>
  </si>
  <si>
    <t>Sección de Almacen</t>
  </si>
  <si>
    <t>Dirección de Investigación e Innovación</t>
  </si>
  <si>
    <t>Departamento de Biologia Molecular y Virologia</t>
  </si>
  <si>
    <t>Departamento de Innovación Industrial</t>
  </si>
  <si>
    <t>Departamento de Investigación y Desarrollo de Energias Alternativas</t>
  </si>
  <si>
    <t>Division Juridica</t>
  </si>
  <si>
    <t>Departamento de Recursos Humanos</t>
  </si>
  <si>
    <t>División de Tecnología de la Información</t>
  </si>
  <si>
    <t>Departamento de Biotecnologia Vegetal (CEBIVE)</t>
  </si>
  <si>
    <t xml:space="preserve">Departamento de Servicio de Apoyo a la Producción </t>
  </si>
  <si>
    <t>División de Servicios Análitico y Ensayo</t>
  </si>
  <si>
    <t>Departamento de Transferencia Tecnológica y Emprendimiento</t>
  </si>
  <si>
    <t>División de Incubación de Empresas y Apoyo Emprendedor</t>
  </si>
  <si>
    <r>
      <rPr>
        <b/>
        <sz val="28"/>
        <color rgb="FF000000"/>
        <rFont val="Times New Roman"/>
        <family val="1"/>
      </rPr>
      <t xml:space="preserve">Eje estratégico I: </t>
    </r>
    <r>
      <rPr>
        <sz val="28"/>
        <color rgb="FF000000"/>
        <rFont val="Times New Roman"/>
        <family val="1"/>
      </rPr>
      <t>Fomento y canalización de la innovación, tecnología y creatividad de los sectores productivos a nivel nacional.</t>
    </r>
  </si>
  <si>
    <r>
      <rPr>
        <b/>
        <sz val="28"/>
        <color theme="1"/>
        <rFont val="Times New Roman"/>
        <family val="1"/>
      </rPr>
      <t xml:space="preserve">Eje estratégico II: </t>
    </r>
    <r>
      <rPr>
        <sz val="28"/>
        <color theme="1"/>
        <rFont val="Times New Roman"/>
        <family val="1"/>
      </rPr>
      <t xml:space="preserve">La biotecnología como parte fundamental de la investigación científica.
</t>
    </r>
  </si>
  <si>
    <r>
      <rPr>
        <b/>
        <sz val="28"/>
        <color theme="1"/>
        <rFont val="Times New Roman"/>
        <family val="1"/>
      </rPr>
      <t>Eje estratégico III:</t>
    </r>
    <r>
      <rPr>
        <sz val="28"/>
        <color theme="1"/>
        <rFont val="Times New Roman"/>
        <family val="1"/>
      </rPr>
      <t xml:space="preserve"> El valor agregado en el centro de la cultura organizacional
</t>
    </r>
  </si>
  <si>
    <r>
      <rPr>
        <b/>
        <sz val="20"/>
        <color theme="1"/>
        <rFont val="Times New Roman"/>
        <family val="1"/>
      </rPr>
      <t>POA</t>
    </r>
    <r>
      <rPr>
        <sz val="20"/>
        <color theme="1"/>
        <rFont val="Times New Roman"/>
        <family val="1"/>
      </rPr>
      <t xml:space="preserve">: es un documento oficial en el que los responsables de una organización o un fragmento del mismo enumeran los objetivos y las directrices que deben cumplir en el corto plazo.                                                                                                                                                                                        </t>
    </r>
    <r>
      <rPr>
        <b/>
        <sz val="20"/>
        <color theme="1"/>
        <rFont val="Times New Roman"/>
        <family val="1"/>
      </rPr>
      <t>Eje estratégico</t>
    </r>
    <r>
      <rPr>
        <sz val="20"/>
        <color theme="1"/>
        <rFont val="Times New Roman"/>
        <family val="1"/>
      </rPr>
      <t xml:space="preserve">: son las líneas o rutas básicas de desarrollo del Plan que profundizan en su razón de ser para alcanzar el propósito fundamental de la entidad
</t>
    </r>
    <r>
      <rPr>
        <b/>
        <sz val="20"/>
        <color theme="1"/>
        <rFont val="Times New Roman"/>
        <family val="1"/>
      </rPr>
      <t>Resultado</t>
    </r>
    <r>
      <rPr>
        <sz val="20"/>
        <color theme="1"/>
        <rFont val="Times New Roman"/>
        <family val="1"/>
      </rPr>
      <t xml:space="preserve">: son efectos esperados resultantes de la realización de los productos estratégicos y de la aplicación de las medidas de política.
</t>
    </r>
    <r>
      <rPr>
        <b/>
        <sz val="20"/>
        <color theme="1"/>
        <rFont val="Times New Roman"/>
        <family val="1"/>
      </rPr>
      <t>Producto:</t>
    </r>
    <r>
      <rPr>
        <sz val="20"/>
        <color theme="1"/>
        <rFont val="Times New Roman"/>
        <family val="1"/>
      </rPr>
      <t xml:space="preserve"> son los bienes, servicios y regulaciones que produce la institución en beneficio de los ciudadanos y el entorno, y que contribuyen al logro de los objetivos estratégicos.
</t>
    </r>
    <r>
      <rPr>
        <b/>
        <sz val="20"/>
        <color theme="1"/>
        <rFont val="Times New Roman"/>
        <family val="1"/>
      </rPr>
      <t>Indicador</t>
    </r>
    <r>
      <rPr>
        <sz val="20"/>
        <color theme="1"/>
        <rFont val="Times New Roman"/>
        <family val="1"/>
      </rPr>
      <t xml:space="preserve">: es una característica específica, observable y medible que puede ser usada para mostrar los cambios y progresos que está haciendo un programa hacia el logro de un resultado específico.
</t>
    </r>
    <r>
      <rPr>
        <b/>
        <sz val="20"/>
        <color theme="1"/>
        <rFont val="Times New Roman"/>
        <family val="1"/>
      </rPr>
      <t>Meta</t>
    </r>
    <r>
      <rPr>
        <sz val="20"/>
        <color theme="1"/>
        <rFont val="Times New Roman"/>
        <family val="1"/>
      </rPr>
      <t xml:space="preserve">: es un resultado deseado que una persona o un sistema imagina, planea y se compromete a lograr.
</t>
    </r>
    <r>
      <rPr>
        <b/>
        <sz val="20"/>
        <color theme="1"/>
        <rFont val="Times New Roman"/>
        <family val="1"/>
      </rPr>
      <t>Actividades</t>
    </r>
    <r>
      <rPr>
        <sz val="20"/>
        <color theme="1"/>
        <rFont val="Times New Roman"/>
        <family val="1"/>
      </rPr>
      <t xml:space="preserve">: conjunto de operaciones o tareas propias de una persona o entidad.
</t>
    </r>
    <r>
      <rPr>
        <b/>
        <sz val="20"/>
        <color theme="1"/>
        <rFont val="Times New Roman"/>
        <family val="1"/>
      </rPr>
      <t>Responsable</t>
    </r>
    <r>
      <rPr>
        <sz val="20"/>
        <color theme="1"/>
        <rFont val="Times New Roman"/>
        <family val="1"/>
      </rPr>
      <t xml:space="preserve">: persona que tiene a su cargo la dirección y vigilancia del trabajo.
</t>
    </r>
    <r>
      <rPr>
        <b/>
        <sz val="20"/>
        <color theme="1"/>
        <rFont val="Times New Roman"/>
        <family val="1"/>
      </rPr>
      <t>Riesgos asociados:</t>
    </r>
    <r>
      <rPr>
        <sz val="20"/>
        <color theme="1"/>
        <rFont val="Times New Roman"/>
        <family val="1"/>
      </rPr>
      <t xml:space="preserve"> posibilidad de que ocurra un evento que afecte adversamente el logro de los objetivos.
</t>
    </r>
    <r>
      <rPr>
        <b/>
        <sz val="20"/>
        <color theme="1"/>
        <rFont val="Times New Roman"/>
        <family val="1"/>
      </rPr>
      <t>Avance</t>
    </r>
    <r>
      <rPr>
        <sz val="20"/>
        <color theme="1"/>
        <rFont val="Times New Roman"/>
        <family val="1"/>
      </rPr>
      <t>: consecución cuantitativa o cualitativa sobre una meta, evento o hecho relativo a su desarrollo.</t>
    </r>
  </si>
  <si>
    <t>Departemento de Farmaceutica y Bioprospección</t>
  </si>
  <si>
    <t>1.0 Fortalecida la disponibilidad de conocimientos  de la calidad de los productos y procesos para el  cumplimiento de las normativas requeridas en los sectores industriales y agrícolas con alcance nacional e internacional.</t>
  </si>
  <si>
    <t>1.1 Aumentada las transferencias de productos  a los sectores productivos y  emprendimientos (Puesta en marcha).</t>
  </si>
  <si>
    <t>1.2 Aumentada la transferencia de conocimientos técnicos,  fortaleciendo el capital humano a los sectores productivos</t>
  </si>
  <si>
    <t>2.0 Incrementados los conocimientos de la Biotecnología y la Ciencia a nivel profesional y académico</t>
  </si>
  <si>
    <t>2.1 Aumentada la ejecución de proyectos de investigaciones de aplicabilidad y alto impacto</t>
  </si>
  <si>
    <t>3.0 Optimizado el desempeño institucional</t>
  </si>
  <si>
    <t>Encargado de Planificación y Desarrollo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</si>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</sst>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4" x14ac:knownFonts="1">
    <font>
      <sz val="11"/>
      <color theme="1"/>
      <name val="Calibri"/>
      <family val="2"/>
      <scheme val="minor"/>
    </font>
    <font>
      <sz val="11"/>
      <color theme="1"/>
      <name val="Calibri"/>
      <family val="2"/>
      <scheme val="minor"/>
    </font>
    <font>
      <sz val="10"/>
      <color rgb="FF000000"/>
      <name val="Arial"/>
      <family val="1"/>
      <charset val="1"/>
    </font>
    <font>
      <sz val="10"/>
      <name val="Times New Roman"/>
      <family val="1"/>
    </font>
    <font>
      <sz val="11"/>
      <color theme="1"/>
      <name val="Times New Roman"/>
      <family val="1"/>
    </font>
    <font>
      <sz val="10"/>
      <color rgb="FF000000"/>
      <name val="Times New Roman"/>
      <family val="1"/>
    </font>
    <font>
      <sz val="10"/>
      <color theme="0"/>
      <name val="Times New Roman"/>
      <family val="1"/>
    </font>
    <font>
      <sz val="10"/>
      <color theme="1"/>
      <name val="Times New Roman"/>
      <family val="1"/>
    </font>
    <font>
      <b/>
      <sz val="11"/>
      <color theme="1"/>
      <name val="Times New Roman"/>
      <family val="1"/>
    </font>
    <font>
      <sz val="11"/>
      <color theme="5"/>
      <name val="Times New Roman"/>
      <family val="1"/>
    </font>
    <font>
      <sz val="12"/>
      <color theme="0"/>
      <name val="Times New Roman"/>
      <family val="1"/>
    </font>
    <font>
      <sz val="11"/>
      <color theme="0"/>
      <name val="Calibri"/>
      <family val="2"/>
      <scheme val="minor"/>
    </font>
    <font>
      <b/>
      <sz val="10"/>
      <color rgb="FF000000"/>
      <name val="Times New Roman"/>
      <family val="1"/>
    </font>
    <font>
      <b/>
      <sz val="10"/>
      <color theme="1"/>
      <name val="Times New Roman"/>
      <family val="1"/>
    </font>
    <font>
      <sz val="9"/>
      <color rgb="FF000000"/>
      <name val="Arial"/>
      <family val="2"/>
    </font>
    <font>
      <b/>
      <sz val="7"/>
      <name val="Arial Narrow"/>
      <family val="2"/>
    </font>
    <font>
      <sz val="9"/>
      <name val="Arial"/>
      <family val="2"/>
    </font>
    <font>
      <b/>
      <sz val="9"/>
      <color indexed="81"/>
      <name val="Tahoma"/>
      <family val="2"/>
    </font>
    <font>
      <sz val="9"/>
      <color indexed="81"/>
      <name val="Tahoma"/>
      <family val="2"/>
    </font>
    <font>
      <sz val="11"/>
      <name val="Calibri"/>
      <family val="2"/>
      <scheme val="minor"/>
    </font>
    <font>
      <sz val="11"/>
      <name val="Times New Roman"/>
      <family val="1"/>
    </font>
    <font>
      <b/>
      <sz val="7"/>
      <color theme="0"/>
      <name val="Arial Narrow"/>
      <family val="2"/>
    </font>
    <font>
      <sz val="48"/>
      <color rgb="FF00B050"/>
      <name val="Times New Roman"/>
      <family val="1"/>
    </font>
    <font>
      <sz val="28"/>
      <color rgb="FF000000"/>
      <name val="Times New Roman"/>
      <family val="1"/>
    </font>
    <font>
      <b/>
      <sz val="28"/>
      <color rgb="FF000000"/>
      <name val="Times New Roman"/>
      <family val="1"/>
    </font>
    <font>
      <sz val="28"/>
      <color theme="1"/>
      <name val="Times New Roman"/>
      <family val="1"/>
    </font>
    <font>
      <b/>
      <sz val="28"/>
      <color theme="1"/>
      <name val="Times New Roman"/>
      <family val="1"/>
    </font>
    <font>
      <sz val="20"/>
      <color theme="1"/>
      <name val="Times New Roman"/>
      <family val="1"/>
    </font>
    <font>
      <b/>
      <sz val="20"/>
      <color theme="1"/>
      <name val="Times New Roman"/>
      <family val="1"/>
    </font>
    <font>
      <sz val="18"/>
      <color theme="1"/>
      <name val="Times New Roman"/>
      <family val="1"/>
    </font>
    <font>
      <b/>
      <sz val="24"/>
      <color theme="1"/>
      <name val="Times New Roman"/>
      <family val="1"/>
    </font>
    <font>
      <sz val="24"/>
      <color theme="1"/>
      <name val="Times New Roman"/>
      <family val="1"/>
    </font>
    <font>
      <b/>
      <sz val="12"/>
      <color theme="1"/>
      <name val="Times New Roman"/>
      <family val="1"/>
    </font>
    <font>
      <b/>
      <sz val="18"/>
      <color theme="1"/>
      <name val="Times New Roman"/>
      <family val="1"/>
    </font>
  </fonts>
  <fills count="12">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rgb="FF308830"/>
        <bgColor rgb="FFD9E1F2"/>
      </patternFill>
    </fill>
    <fill>
      <patternFill patternType="solid">
        <fgColor theme="5"/>
        <bgColor rgb="FFCCFFFF"/>
      </patternFill>
    </fill>
    <fill>
      <patternFill patternType="solid">
        <fgColor theme="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bgColor rgb="FFFFFFFF"/>
      </patternFill>
    </fill>
    <fill>
      <patternFill patternType="solid">
        <fgColor theme="9"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theme="5"/>
      </right>
      <top style="thin">
        <color theme="5"/>
      </top>
      <bottom/>
      <diagonal/>
    </border>
    <border>
      <left/>
      <right/>
      <top/>
      <bottom style="thin">
        <color theme="5"/>
      </bottom>
      <diagonal/>
    </border>
    <border>
      <left/>
      <right style="thin">
        <color theme="5"/>
      </right>
      <top/>
      <bottom style="thin">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top/>
      <bottom style="medium">
        <color theme="5"/>
      </bottom>
      <diagonal/>
    </border>
    <border>
      <left/>
      <right style="medium">
        <color theme="5"/>
      </right>
      <top/>
      <bottom style="medium">
        <color theme="5"/>
      </bottom>
      <diagonal/>
    </border>
    <border>
      <left style="medium">
        <color theme="5"/>
      </left>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auto="1"/>
      </left>
      <right style="thin">
        <color auto="1"/>
      </right>
      <top/>
      <bottom style="thin">
        <color auto="1"/>
      </bottom>
      <diagonal/>
    </border>
    <border>
      <left style="medium">
        <color theme="5"/>
      </left>
      <right/>
      <top/>
      <bottom/>
      <diagonal/>
    </border>
    <border>
      <left/>
      <right style="medium">
        <color theme="5"/>
      </right>
      <top/>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right style="thin">
        <color theme="5"/>
      </right>
      <top style="medium">
        <color theme="5"/>
      </top>
      <bottom style="thin">
        <color theme="5"/>
      </bottom>
      <diagonal/>
    </border>
    <border>
      <left/>
      <right style="thin">
        <color theme="5"/>
      </right>
      <top style="thin">
        <color theme="5"/>
      </top>
      <bottom style="medium">
        <color theme="5"/>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273">
    <xf numFmtId="0" fontId="0" fillId="0" borderId="0" xfId="0"/>
    <xf numFmtId="0" fontId="3" fillId="3" borderId="1" xfId="3" applyFont="1" applyFill="1" applyBorder="1" applyAlignment="1">
      <alignment vertical="center" wrapText="1"/>
    </xf>
    <xf numFmtId="0" fontId="4" fillId="0" borderId="0" xfId="0" applyFont="1"/>
    <xf numFmtId="0" fontId="4" fillId="0" borderId="0" xfId="0" applyFont="1" applyAlignment="1">
      <alignment wrapText="1"/>
    </xf>
    <xf numFmtId="49" fontId="5" fillId="0" borderId="1" xfId="3" applyNumberFormat="1" applyFont="1" applyFill="1" applyBorder="1" applyAlignment="1">
      <alignment horizontal="left" vertical="center" wrapText="1"/>
    </xf>
    <xf numFmtId="49" fontId="5" fillId="2" borderId="1" xfId="3" applyNumberFormat="1"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1" xfId="1" applyNumberFormat="1" applyFont="1" applyFill="1" applyBorder="1" applyAlignment="1">
      <alignment horizontal="center" vertical="center" wrapText="1"/>
    </xf>
    <xf numFmtId="9" fontId="5" fillId="2" borderId="1" xfId="2" applyFont="1" applyFill="1" applyBorder="1" applyAlignment="1" applyProtection="1">
      <alignment horizontal="center" vertical="center"/>
    </xf>
    <xf numFmtId="0" fontId="6" fillId="2" borderId="1" xfId="3" applyFont="1" applyFill="1" applyBorder="1" applyAlignment="1">
      <alignment horizontal="center" vertical="center"/>
    </xf>
    <xf numFmtId="0" fontId="6" fillId="5" borderId="1" xfId="3" applyFont="1" applyFill="1" applyBorder="1" applyAlignment="1">
      <alignment horizontal="center" vertical="center"/>
    </xf>
    <xf numFmtId="9" fontId="5" fillId="2" borderId="1" xfId="3" applyNumberFormat="1" applyFont="1" applyFill="1" applyBorder="1" applyAlignment="1">
      <alignment horizontal="center" vertical="center" wrapText="1"/>
    </xf>
    <xf numFmtId="0" fontId="6" fillId="0" borderId="1" xfId="3" applyFont="1" applyBorder="1" applyAlignment="1">
      <alignment horizontal="center" vertical="center"/>
    </xf>
    <xf numFmtId="9" fontId="6" fillId="5" borderId="1" xfId="2" applyFont="1" applyFill="1" applyBorder="1" applyAlignment="1">
      <alignment horizontal="center" vertical="center"/>
    </xf>
    <xf numFmtId="0" fontId="5" fillId="0" borderId="1" xfId="3" applyFont="1" applyFill="1" applyBorder="1" applyAlignment="1">
      <alignment horizontal="left" vertical="center" wrapText="1"/>
    </xf>
    <xf numFmtId="0" fontId="5" fillId="0" borderId="1" xfId="3" applyFont="1" applyBorder="1" applyAlignment="1">
      <alignment horizontal="center" vertical="center" wrapText="1"/>
    </xf>
    <xf numFmtId="9" fontId="5" fillId="0" borderId="1" xfId="3" applyNumberFormat="1" applyFont="1" applyBorder="1" applyAlignment="1">
      <alignment horizontal="center" vertical="center" wrapText="1"/>
    </xf>
    <xf numFmtId="9" fontId="6" fillId="5" borderId="1" xfId="3" applyNumberFormat="1" applyFont="1" applyFill="1" applyBorder="1" applyAlignment="1">
      <alignment horizontal="center" vertical="center"/>
    </xf>
    <xf numFmtId="3" fontId="5" fillId="0" borderId="1" xfId="3" applyNumberFormat="1" applyFont="1" applyBorder="1" applyAlignment="1">
      <alignment horizontal="center" vertical="center"/>
    </xf>
    <xf numFmtId="9" fontId="5" fillId="0" borderId="1" xfId="2" applyFont="1" applyBorder="1" applyAlignment="1" applyProtection="1">
      <alignment horizontal="center" vertical="center"/>
    </xf>
    <xf numFmtId="0" fontId="5" fillId="3" borderId="1" xfId="3" applyFont="1" applyFill="1" applyBorder="1" applyAlignment="1">
      <alignment horizontal="left" vertical="center" wrapText="1"/>
    </xf>
    <xf numFmtId="0" fontId="5" fillId="3" borderId="1" xfId="3" applyFont="1" applyFill="1" applyBorder="1" applyAlignment="1">
      <alignment horizontal="center" vertical="center" wrapText="1"/>
    </xf>
    <xf numFmtId="9" fontId="7" fillId="0" borderId="1" xfId="2" applyFont="1" applyBorder="1" applyAlignment="1">
      <alignment horizontal="center" vertical="center" wrapText="1"/>
    </xf>
    <xf numFmtId="9" fontId="7" fillId="0" borderId="1" xfId="3" applyNumberFormat="1" applyFont="1" applyBorder="1" applyAlignment="1">
      <alignment horizontal="center" vertical="center" wrapText="1"/>
    </xf>
    <xf numFmtId="0" fontId="7" fillId="0" borderId="1" xfId="3" applyFont="1" applyBorder="1" applyAlignment="1">
      <alignment horizontal="center" vertical="center"/>
    </xf>
    <xf numFmtId="1" fontId="5" fillId="3"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9" fontId="6" fillId="3" borderId="1" xfId="2" applyFont="1" applyFill="1" applyBorder="1" applyAlignment="1">
      <alignment horizontal="center" vertical="center"/>
    </xf>
    <xf numFmtId="0" fontId="4" fillId="0" borderId="0" xfId="0" applyFont="1" applyAlignment="1">
      <alignment horizontal="left"/>
    </xf>
    <xf numFmtId="0" fontId="9" fillId="0" borderId="0" xfId="0" applyFont="1"/>
    <xf numFmtId="0" fontId="8" fillId="0" borderId="0" xfId="0" applyFont="1"/>
    <xf numFmtId="0" fontId="8" fillId="0" borderId="0" xfId="0" applyFont="1" applyAlignment="1">
      <alignment horizontal="center" vertical="center"/>
    </xf>
    <xf numFmtId="9" fontId="7" fillId="0" borderId="1" xfId="3" applyNumberFormat="1" applyFont="1" applyBorder="1" applyAlignment="1">
      <alignment horizontal="center" vertical="center"/>
    </xf>
    <xf numFmtId="9" fontId="3" fillId="0" borderId="1" xfId="3" applyNumberFormat="1" applyFont="1" applyBorder="1" applyAlignment="1">
      <alignment horizontal="center" vertical="center" wrapText="1"/>
    </xf>
    <xf numFmtId="49" fontId="5" fillId="2" borderId="1" xfId="3" applyNumberFormat="1" applyFont="1" applyFill="1" applyBorder="1" applyAlignment="1">
      <alignment vertical="center" wrapText="1"/>
    </xf>
    <xf numFmtId="0" fontId="5" fillId="2" borderId="1" xfId="3" applyFont="1" applyFill="1" applyBorder="1" applyAlignment="1">
      <alignment horizontal="left" vertical="center" wrapText="1"/>
    </xf>
    <xf numFmtId="0" fontId="5" fillId="0" borderId="1" xfId="3" applyFont="1" applyBorder="1" applyAlignment="1">
      <alignment horizontal="left" vertical="center" wrapText="1"/>
    </xf>
    <xf numFmtId="0" fontId="5" fillId="0" borderId="1" xfId="3" applyFont="1" applyBorder="1" applyAlignment="1">
      <alignment vertical="center" wrapText="1"/>
    </xf>
    <xf numFmtId="0" fontId="4" fillId="0" borderId="0" xfId="0" applyFont="1" applyAlignment="1">
      <alignment vertical="center"/>
    </xf>
    <xf numFmtId="0" fontId="5" fillId="2" borderId="1" xfId="3" applyFont="1" applyFill="1" applyBorder="1" applyAlignment="1">
      <alignment vertical="center" wrapText="1"/>
    </xf>
    <xf numFmtId="9" fontId="7" fillId="0" borderId="1" xfId="2" applyFont="1" applyBorder="1" applyAlignment="1">
      <alignment horizontal="center" vertical="center"/>
    </xf>
    <xf numFmtId="9" fontId="7" fillId="0" borderId="1" xfId="2" applyFont="1" applyBorder="1" applyAlignment="1" applyProtection="1">
      <alignment horizontal="center" vertical="center"/>
    </xf>
    <xf numFmtId="0" fontId="7" fillId="0" borderId="1" xfId="3" applyFont="1" applyFill="1" applyBorder="1" applyAlignment="1">
      <alignment horizontal="left" vertical="center" wrapText="1"/>
    </xf>
    <xf numFmtId="0" fontId="7" fillId="0" borderId="1" xfId="3" applyFont="1" applyBorder="1" applyAlignment="1">
      <alignment horizontal="left" vertical="center" wrapText="1"/>
    </xf>
    <xf numFmtId="0" fontId="7" fillId="0" borderId="1" xfId="3" applyFont="1" applyBorder="1" applyAlignment="1">
      <alignment horizontal="center" vertical="center" wrapText="1"/>
    </xf>
    <xf numFmtId="0" fontId="5" fillId="0" borderId="1" xfId="3" applyFont="1" applyBorder="1" applyAlignment="1">
      <alignment horizontal="center" vertical="center"/>
    </xf>
    <xf numFmtId="9" fontId="7" fillId="3" borderId="1" xfId="2" applyFont="1" applyFill="1" applyBorder="1" applyAlignment="1">
      <alignment horizontal="center" vertical="center"/>
    </xf>
    <xf numFmtId="0" fontId="7" fillId="3" borderId="1" xfId="3" applyFont="1" applyFill="1" applyBorder="1" applyAlignment="1">
      <alignment horizontal="center" vertical="center" wrapText="1"/>
    </xf>
    <xf numFmtId="49" fontId="3" fillId="10" borderId="1" xfId="0" applyNumberFormat="1" applyFont="1" applyFill="1" applyBorder="1" applyAlignment="1">
      <alignment horizontal="left" vertical="center" wrapText="1"/>
    </xf>
    <xf numFmtId="49" fontId="5" fillId="1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9" fontId="7" fillId="10" borderId="1" xfId="0" applyNumberFormat="1" applyFont="1" applyFill="1" applyBorder="1" applyAlignment="1">
      <alignment horizontal="center" vertical="center" wrapText="1"/>
    </xf>
    <xf numFmtId="49" fontId="5" fillId="10" borderId="1" xfId="0" applyNumberFormat="1" applyFont="1" applyFill="1" applyBorder="1" applyAlignment="1">
      <alignment horizontal="left" vertical="center" wrapText="1"/>
    </xf>
    <xf numFmtId="0" fontId="3" fillId="10" borderId="1" xfId="0" applyFont="1" applyFill="1" applyBorder="1" applyAlignment="1">
      <alignment horizontal="left" vertical="center" wrapText="1"/>
    </xf>
    <xf numFmtId="0" fontId="6" fillId="6" borderId="1" xfId="3" applyFont="1" applyFill="1" applyBorder="1" applyAlignment="1">
      <alignment horizontal="center" vertical="center"/>
    </xf>
    <xf numFmtId="0" fontId="7" fillId="3" borderId="1" xfId="3" applyFont="1" applyFill="1" applyBorder="1" applyAlignment="1">
      <alignment vertical="center" wrapText="1"/>
    </xf>
    <xf numFmtId="9" fontId="3" fillId="10" borderId="1" xfId="2"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9" fontId="3" fillId="1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1" xfId="2" applyNumberFormat="1" applyFont="1" applyFill="1" applyBorder="1" applyAlignment="1">
      <alignment vertical="center" wrapText="1"/>
    </xf>
    <xf numFmtId="9" fontId="6" fillId="6" borderId="1" xfId="3" applyNumberFormat="1" applyFont="1" applyFill="1" applyBorder="1" applyAlignment="1">
      <alignment horizontal="center" vertical="center"/>
    </xf>
    <xf numFmtId="0" fontId="6" fillId="3" borderId="1" xfId="3" applyFont="1" applyFill="1" applyBorder="1" applyAlignment="1">
      <alignment horizontal="center" vertical="center"/>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horizontal="center" vertical="center"/>
    </xf>
    <xf numFmtId="0" fontId="7" fillId="3" borderId="1" xfId="0" applyFont="1" applyFill="1" applyBorder="1" applyAlignment="1">
      <alignment vertical="center" wrapText="1"/>
    </xf>
    <xf numFmtId="0" fontId="3" fillId="0" borderId="1" xfId="3" applyFont="1" applyBorder="1" applyAlignment="1">
      <alignment horizontal="center" vertical="center" wrapText="1"/>
    </xf>
    <xf numFmtId="0" fontId="7" fillId="3" borderId="1" xfId="3"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6" borderId="1" xfId="3" applyNumberFormat="1" applyFont="1" applyFill="1" applyBorder="1" applyAlignment="1">
      <alignment horizontal="center" vertical="center"/>
    </xf>
    <xf numFmtId="0" fontId="3" fillId="3" borderId="1" xfId="0" applyFont="1" applyFill="1" applyBorder="1" applyAlignment="1">
      <alignment horizontal="left" vertical="center" wrapText="1"/>
    </xf>
    <xf numFmtId="9" fontId="3" fillId="3" borderId="1" xfId="0" applyNumberFormat="1" applyFont="1" applyFill="1" applyBorder="1" applyAlignment="1">
      <alignment horizontal="center" vertical="center" wrapText="1"/>
    </xf>
    <xf numFmtId="0" fontId="7" fillId="3" borderId="1" xfId="3" applyFont="1" applyFill="1" applyBorder="1" applyAlignment="1">
      <alignment vertical="center"/>
    </xf>
    <xf numFmtId="0" fontId="7" fillId="3" borderId="1" xfId="3" applyFont="1" applyFill="1" applyBorder="1" applyAlignment="1">
      <alignment horizontal="center" vertical="center"/>
    </xf>
    <xf numFmtId="0" fontId="3" fillId="0" borderId="1" xfId="3" applyFont="1" applyBorder="1" applyAlignment="1">
      <alignment vertical="center" wrapText="1"/>
    </xf>
    <xf numFmtId="0" fontId="7" fillId="0" borderId="1" xfId="0" applyFont="1" applyBorder="1" applyAlignment="1">
      <alignment vertical="center" wrapText="1"/>
    </xf>
    <xf numFmtId="9" fontId="6" fillId="0" borderId="1" xfId="2" applyFont="1" applyBorder="1" applyAlignment="1">
      <alignment horizontal="center" vertical="center"/>
    </xf>
    <xf numFmtId="0" fontId="7" fillId="3" borderId="1" xfId="3" applyFont="1" applyFill="1" applyBorder="1" applyAlignment="1">
      <alignment horizontal="left" vertical="center"/>
    </xf>
    <xf numFmtId="49" fontId="5" fillId="3" borderId="1" xfId="3" applyNumberFormat="1" applyFont="1" applyFill="1" applyBorder="1" applyAlignment="1">
      <alignment horizontal="justify" vertical="center" wrapText="1"/>
    </xf>
    <xf numFmtId="0" fontId="3" fillId="3" borderId="1" xfId="3" applyFont="1" applyFill="1" applyBorder="1" applyAlignment="1">
      <alignment horizontal="justify" vertical="center" wrapText="1"/>
    </xf>
    <xf numFmtId="0" fontId="6" fillId="3" borderId="1" xfId="2" applyNumberFormat="1" applyFont="1" applyFill="1" applyBorder="1" applyAlignment="1">
      <alignment horizontal="center" vertical="center"/>
    </xf>
    <xf numFmtId="49" fontId="3" fillId="3" borderId="1" xfId="3" applyNumberFormat="1" applyFont="1" applyFill="1" applyBorder="1" applyAlignment="1">
      <alignment horizontal="justify" vertical="center" wrapText="1"/>
    </xf>
    <xf numFmtId="9" fontId="3" fillId="3" borderId="1" xfId="2" applyFont="1" applyFill="1" applyBorder="1" applyAlignment="1">
      <alignment horizontal="center" vertical="center" wrapText="1"/>
    </xf>
    <xf numFmtId="0" fontId="3" fillId="3" borderId="1" xfId="2" applyNumberFormat="1" applyFont="1" applyFill="1" applyBorder="1" applyAlignment="1">
      <alignment horizontal="left" vertical="center" wrapText="1"/>
    </xf>
    <xf numFmtId="0" fontId="6" fillId="7" borderId="1" xfId="3" applyFont="1" applyFill="1" applyBorder="1" applyAlignment="1">
      <alignment horizontal="center" vertical="center"/>
    </xf>
    <xf numFmtId="9" fontId="3" fillId="3" borderId="1" xfId="2" applyFont="1" applyFill="1" applyBorder="1" applyAlignment="1">
      <alignment horizontal="center" vertical="center"/>
    </xf>
    <xf numFmtId="1" fontId="3" fillId="3" borderId="1" xfId="3" applyNumberFormat="1" applyFont="1" applyFill="1" applyBorder="1" applyAlignment="1">
      <alignment horizontal="center" vertical="center" wrapText="1"/>
    </xf>
    <xf numFmtId="1" fontId="3" fillId="0" borderId="1" xfId="3" applyNumberFormat="1" applyFont="1" applyBorder="1" applyAlignment="1">
      <alignment horizontal="center" vertical="center" wrapText="1"/>
    </xf>
    <xf numFmtId="0" fontId="3" fillId="0" borderId="1" xfId="3" applyFont="1" applyBorder="1" applyAlignment="1">
      <alignment vertical="center"/>
    </xf>
    <xf numFmtId="0" fontId="3" fillId="0" borderId="1" xfId="3" applyFont="1" applyBorder="1" applyAlignment="1">
      <alignment horizontal="center" vertical="center"/>
    </xf>
    <xf numFmtId="9" fontId="3" fillId="0" borderId="1" xfId="2" applyFont="1" applyBorder="1" applyAlignment="1">
      <alignment horizontal="center" vertical="center"/>
    </xf>
    <xf numFmtId="0" fontId="5" fillId="8" borderId="1" xfId="2" applyNumberFormat="1" applyFont="1" applyFill="1" applyBorder="1" applyAlignment="1">
      <alignment horizontal="center" vertical="center" wrapText="1"/>
    </xf>
    <xf numFmtId="49" fontId="5" fillId="0" borderId="1" xfId="3" applyNumberFormat="1" applyFont="1" applyBorder="1" applyAlignment="1">
      <alignment horizontal="left" vertical="center" wrapText="1"/>
    </xf>
    <xf numFmtId="49" fontId="5" fillId="0" borderId="1" xfId="3" applyNumberFormat="1" applyFont="1" applyBorder="1" applyAlignment="1">
      <alignment horizontal="justify" vertical="center" wrapText="1"/>
    </xf>
    <xf numFmtId="0" fontId="3" fillId="3" borderId="1" xfId="3" applyFont="1" applyFill="1" applyBorder="1" applyAlignment="1">
      <alignment horizontal="center" vertical="center"/>
    </xf>
    <xf numFmtId="9" fontId="5" fillId="3" borderId="1" xfId="3" applyNumberFormat="1" applyFont="1" applyFill="1" applyBorder="1" applyAlignment="1">
      <alignment horizontal="center" vertical="center" wrapText="1"/>
    </xf>
    <xf numFmtId="9" fontId="6" fillId="6" borderId="1" xfId="2" applyFont="1" applyFill="1" applyBorder="1" applyAlignment="1">
      <alignment horizontal="center" vertical="center"/>
    </xf>
    <xf numFmtId="49" fontId="5" fillId="8" borderId="1" xfId="3"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3" applyFont="1" applyFill="1" applyBorder="1" applyAlignment="1">
      <alignment horizontal="center" vertical="center"/>
    </xf>
    <xf numFmtId="0" fontId="3" fillId="0" borderId="1" xfId="3" applyFont="1" applyFill="1" applyBorder="1" applyAlignment="1">
      <alignment vertical="center" wrapText="1"/>
    </xf>
    <xf numFmtId="0" fontId="7" fillId="0" borderId="1" xfId="0" applyFont="1" applyFill="1" applyBorder="1" applyAlignment="1">
      <alignment horizontal="left" vertical="center" wrapText="1"/>
    </xf>
    <xf numFmtId="9" fontId="7" fillId="0" borderId="1" xfId="2" applyFont="1" applyFill="1" applyBorder="1" applyAlignment="1">
      <alignment horizontal="center" vertical="center"/>
    </xf>
    <xf numFmtId="0" fontId="3" fillId="3" borderId="1" xfId="3" applyFont="1" applyFill="1" applyBorder="1" applyAlignment="1">
      <alignment horizontal="justify" vertical="center"/>
    </xf>
    <xf numFmtId="9" fontId="3"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left" vertical="center" wrapText="1"/>
    </xf>
    <xf numFmtId="49" fontId="7" fillId="3" borderId="1" xfId="3" applyNumberFormat="1" applyFont="1" applyFill="1" applyBorder="1" applyAlignment="1">
      <alignment horizontal="justify" vertical="center" wrapText="1"/>
    </xf>
    <xf numFmtId="49" fontId="5" fillId="3" borderId="1" xfId="3" applyNumberFormat="1" applyFont="1" applyFill="1" applyBorder="1" applyAlignment="1">
      <alignment vertical="center" wrapText="1"/>
    </xf>
    <xf numFmtId="0" fontId="5" fillId="0" borderId="1" xfId="0" applyFont="1" applyBorder="1" applyAlignment="1">
      <alignment horizontal="left" vertical="center" wrapText="1" readingOrder="1"/>
    </xf>
    <xf numFmtId="0" fontId="3" fillId="0" borderId="1" xfId="0" applyFont="1" applyBorder="1" applyAlignment="1">
      <alignment horizontal="left" vertical="center" wrapText="1" readingOrder="1"/>
    </xf>
    <xf numFmtId="49" fontId="3" fillId="0" borderId="1" xfId="3" applyNumberFormat="1" applyFont="1" applyBorder="1" applyAlignment="1">
      <alignment horizontal="center" vertical="center" wrapText="1"/>
    </xf>
    <xf numFmtId="3" fontId="7" fillId="0" borderId="1" xfId="3" applyNumberFormat="1" applyFont="1" applyBorder="1" applyAlignment="1">
      <alignment horizontal="center" vertical="center"/>
    </xf>
    <xf numFmtId="0" fontId="7" fillId="0" borderId="1" xfId="3" applyFont="1" applyBorder="1" applyAlignment="1">
      <alignment vertical="center" wrapText="1"/>
    </xf>
    <xf numFmtId="1" fontId="3" fillId="0" borderId="1" xfId="3" applyNumberFormat="1" applyFont="1" applyBorder="1" applyAlignment="1">
      <alignment horizontal="center" vertical="center"/>
    </xf>
    <xf numFmtId="9" fontId="3" fillId="0" borderId="1" xfId="3" applyNumberFormat="1" applyFont="1" applyBorder="1" applyAlignment="1">
      <alignment horizontal="center" vertical="center"/>
    </xf>
    <xf numFmtId="1" fontId="6" fillId="6" borderId="1" xfId="3" applyNumberFormat="1" applyFont="1" applyFill="1" applyBorder="1" applyAlignment="1">
      <alignment horizontal="center" vertical="center"/>
    </xf>
    <xf numFmtId="1" fontId="6" fillId="0" borderId="1" xfId="3" applyNumberFormat="1" applyFont="1" applyBorder="1" applyAlignment="1">
      <alignment horizontal="center" vertical="center"/>
    </xf>
    <xf numFmtId="2" fontId="6" fillId="0" borderId="1" xfId="3" applyNumberFormat="1" applyFont="1" applyBorder="1" applyAlignment="1">
      <alignment horizontal="center" vertical="center"/>
    </xf>
    <xf numFmtId="1" fontId="7" fillId="0" borderId="1" xfId="3" applyNumberFormat="1" applyFont="1" applyBorder="1" applyAlignment="1">
      <alignment horizontal="center" vertical="center"/>
    </xf>
    <xf numFmtId="0" fontId="7" fillId="0" borderId="1" xfId="0" applyFont="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3" fillId="2" borderId="1" xfId="3" applyFont="1" applyFill="1" applyBorder="1" applyAlignment="1">
      <alignment horizontal="center" vertical="center" wrapText="1"/>
    </xf>
    <xf numFmtId="0" fontId="7" fillId="0" borderId="0" xfId="0" applyFont="1" applyAlignment="1">
      <alignment vertical="center"/>
    </xf>
    <xf numFmtId="0" fontId="3" fillId="0" borderId="1" xfId="3" applyFont="1" applyBorder="1" applyAlignment="1">
      <alignment horizontal="left" vertical="center"/>
    </xf>
    <xf numFmtId="0" fontId="3" fillId="0" borderId="0" xfId="0" applyFont="1" applyAlignment="1">
      <alignment vertical="center"/>
    </xf>
    <xf numFmtId="0" fontId="10" fillId="4" borderId="1" xfId="3" applyFont="1" applyFill="1" applyBorder="1" applyAlignment="1">
      <alignment horizontal="center" vertical="center"/>
    </xf>
    <xf numFmtId="49" fontId="5" fillId="3" borderId="1" xfId="3" applyNumberFormat="1" applyFont="1" applyFill="1" applyBorder="1" applyAlignment="1">
      <alignment horizontal="left" vertical="center" wrapText="1"/>
    </xf>
    <xf numFmtId="0" fontId="3" fillId="3" borderId="1" xfId="3" applyFont="1" applyFill="1" applyBorder="1" applyAlignment="1">
      <alignment horizontal="left" vertical="center" wrapText="1"/>
    </xf>
    <xf numFmtId="0" fontId="3" fillId="0" borderId="1" xfId="3" applyFont="1" applyBorder="1" applyAlignment="1">
      <alignment horizontal="left" vertical="center" wrapText="1"/>
    </xf>
    <xf numFmtId="9" fontId="5" fillId="3" borderId="1" xfId="2" applyFont="1" applyFill="1" applyBorder="1" applyAlignment="1">
      <alignment horizontal="center" vertical="center" wrapText="1"/>
    </xf>
    <xf numFmtId="9" fontId="7" fillId="3" borderId="1" xfId="2" applyFont="1" applyFill="1" applyBorder="1" applyAlignment="1">
      <alignment horizontal="center" vertical="center" wrapText="1"/>
    </xf>
    <xf numFmtId="49" fontId="3" fillId="3" borderId="1" xfId="3" applyNumberFormat="1" applyFont="1" applyFill="1" applyBorder="1" applyAlignment="1">
      <alignment horizontal="left" vertical="center" wrapText="1"/>
    </xf>
    <xf numFmtId="0" fontId="3" fillId="3" borderId="1" xfId="2"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3" fillId="3" borderId="1" xfId="3" applyFont="1" applyFill="1" applyBorder="1" applyAlignment="1">
      <alignment horizontal="center" vertical="center" wrapText="1"/>
    </xf>
    <xf numFmtId="49" fontId="3" fillId="3" borderId="1" xfId="3" applyNumberFormat="1" applyFont="1" applyFill="1" applyBorder="1" applyAlignment="1">
      <alignment horizontal="center" vertical="center" wrapText="1"/>
    </xf>
    <xf numFmtId="49" fontId="5" fillId="3" borderId="1" xfId="3" applyNumberFormat="1" applyFont="1" applyFill="1" applyBorder="1" applyAlignment="1">
      <alignment horizontal="center" vertical="center" wrapText="1"/>
    </xf>
    <xf numFmtId="0" fontId="13" fillId="3" borderId="1" xfId="3" applyFont="1" applyFill="1" applyBorder="1" applyAlignment="1">
      <alignment horizontal="center" vertical="center" wrapText="1"/>
    </xf>
    <xf numFmtId="0" fontId="13" fillId="0" borderId="1" xfId="0" applyFont="1" applyBorder="1" applyAlignment="1">
      <alignment horizontal="center" vertical="center" wrapText="1"/>
    </xf>
    <xf numFmtId="0" fontId="20" fillId="0" borderId="0" xfId="0" applyFont="1"/>
    <xf numFmtId="0" fontId="11" fillId="6" borderId="1" xfId="3" applyFont="1" applyFill="1" applyBorder="1" applyAlignment="1">
      <alignment horizontal="center" vertical="center"/>
    </xf>
    <xf numFmtId="3" fontId="19" fillId="0" borderId="1" xfId="3" applyNumberFormat="1" applyFont="1" applyBorder="1" applyAlignment="1">
      <alignment horizontal="center" vertical="center"/>
    </xf>
    <xf numFmtId="0" fontId="1" fillId="3" borderId="1" xfId="3" applyFont="1" applyFill="1" applyBorder="1" applyAlignment="1">
      <alignment horizontal="left" vertical="center" wrapText="1"/>
    </xf>
    <xf numFmtId="0" fontId="1" fillId="0" borderId="1" xfId="3" applyFont="1" applyBorder="1" applyAlignment="1">
      <alignment horizontal="left" vertical="center" wrapText="1"/>
    </xf>
    <xf numFmtId="0" fontId="1" fillId="0" borderId="1" xfId="3" applyFont="1" applyBorder="1" applyAlignment="1">
      <alignment horizontal="left" vertical="top" wrapText="1"/>
    </xf>
    <xf numFmtId="49" fontId="14" fillId="3" borderId="1" xfId="3" applyNumberFormat="1" applyFont="1" applyFill="1" applyBorder="1" applyAlignment="1">
      <alignment horizontal="center" vertical="center" wrapText="1"/>
    </xf>
    <xf numFmtId="0" fontId="1" fillId="0" borderId="1" xfId="3" applyFont="1" applyBorder="1" applyAlignment="1">
      <alignment horizontal="left"/>
    </xf>
    <xf numFmtId="0" fontId="16" fillId="3" borderId="1" xfId="3" applyFont="1" applyFill="1" applyBorder="1" applyAlignment="1">
      <alignment horizontal="center" vertical="center" wrapText="1"/>
    </xf>
    <xf numFmtId="49" fontId="16" fillId="3" borderId="1" xfId="3" applyNumberFormat="1" applyFont="1" applyFill="1" applyBorder="1" applyAlignment="1">
      <alignment horizontal="left" vertical="center" wrapText="1"/>
    </xf>
    <xf numFmtId="0" fontId="19" fillId="0" borderId="1" xfId="3" applyFont="1" applyBorder="1" applyAlignment="1">
      <alignment horizontal="left" vertical="top" wrapText="1"/>
    </xf>
    <xf numFmtId="9" fontId="19" fillId="3" borderId="1" xfId="2" applyFont="1" applyFill="1" applyBorder="1" applyAlignment="1">
      <alignment horizontal="left" vertical="center" wrapText="1"/>
    </xf>
    <xf numFmtId="0" fontId="19" fillId="0" borderId="1" xfId="3" applyFont="1" applyBorder="1" applyAlignment="1">
      <alignment horizontal="left" vertical="center" wrapText="1"/>
    </xf>
    <xf numFmtId="0" fontId="16" fillId="0" borderId="1" xfId="3" applyFont="1" applyBorder="1" applyAlignment="1">
      <alignment horizontal="center" vertical="center" wrapText="1"/>
    </xf>
    <xf numFmtId="0" fontId="14" fillId="3" borderId="1" xfId="3" applyFont="1" applyFill="1" applyBorder="1" applyAlignment="1">
      <alignment horizontal="center" vertical="center" wrapText="1"/>
    </xf>
    <xf numFmtId="3" fontId="1" fillId="0" borderId="1" xfId="3" applyNumberFormat="1" applyFont="1" applyBorder="1" applyAlignment="1">
      <alignment horizontal="left"/>
    </xf>
    <xf numFmtId="9" fontId="1" fillId="3" borderId="1" xfId="2" applyFont="1" applyFill="1" applyBorder="1" applyAlignment="1">
      <alignment horizontal="left" vertical="center" wrapText="1"/>
    </xf>
    <xf numFmtId="49" fontId="14" fillId="3" borderId="1" xfId="3" applyNumberFormat="1" applyFont="1" applyFill="1" applyBorder="1" applyAlignment="1">
      <alignment horizontal="left" vertical="center" wrapText="1"/>
    </xf>
    <xf numFmtId="49" fontId="14" fillId="3" borderId="1" xfId="3" applyNumberFormat="1" applyFont="1" applyFill="1" applyBorder="1" applyAlignment="1">
      <alignment horizontal="justify" vertical="center" wrapText="1"/>
    </xf>
    <xf numFmtId="1" fontId="14" fillId="3" borderId="1" xfId="3" applyNumberFormat="1" applyFont="1" applyFill="1" applyBorder="1" applyAlignment="1">
      <alignment horizontal="left" vertical="center" wrapText="1"/>
    </xf>
    <xf numFmtId="0" fontId="16" fillId="3" borderId="1" xfId="3" applyFont="1" applyFill="1" applyBorder="1" applyAlignment="1">
      <alignment vertical="center" wrapText="1"/>
    </xf>
    <xf numFmtId="0" fontId="21" fillId="6" borderId="1" xfId="3" applyFont="1" applyFill="1" applyBorder="1" applyAlignment="1">
      <alignment horizontal="center" vertical="center"/>
    </xf>
    <xf numFmtId="49" fontId="16" fillId="3" borderId="1" xfId="3" applyNumberFormat="1" applyFont="1" applyFill="1" applyBorder="1" applyAlignment="1">
      <alignment horizontal="center" vertical="center" wrapText="1"/>
    </xf>
    <xf numFmtId="0" fontId="14" fillId="3" borderId="1" xfId="3" applyFont="1" applyFill="1" applyBorder="1" applyAlignment="1">
      <alignment horizontal="justify" vertical="center" wrapText="1"/>
    </xf>
    <xf numFmtId="9" fontId="1" fillId="3" borderId="1" xfId="2" applyFont="1" applyFill="1" applyBorder="1" applyAlignment="1">
      <alignment horizontal="justify" vertical="center" wrapText="1"/>
    </xf>
    <xf numFmtId="0" fontId="16" fillId="3" borderId="1" xfId="3" applyFont="1" applyFill="1" applyBorder="1" applyAlignment="1">
      <alignment horizontal="justify" vertical="center" wrapText="1"/>
    </xf>
    <xf numFmtId="0" fontId="4" fillId="0" borderId="2" xfId="0" applyFont="1" applyBorder="1"/>
    <xf numFmtId="0" fontId="4" fillId="0" borderId="4" xfId="0" applyFont="1" applyBorder="1"/>
    <xf numFmtId="0" fontId="4" fillId="0" borderId="3" xfId="0" applyFont="1" applyBorder="1"/>
    <xf numFmtId="0" fontId="6" fillId="2" borderId="1" xfId="3" applyFont="1" applyFill="1" applyBorder="1" applyAlignment="1">
      <alignment horizontal="center" vertical="center" wrapText="1"/>
    </xf>
    <xf numFmtId="0" fontId="6" fillId="0" borderId="1" xfId="3" applyFont="1" applyFill="1" applyBorder="1" applyAlignment="1">
      <alignment horizontal="center" vertical="center"/>
    </xf>
    <xf numFmtId="9" fontId="6" fillId="0" borderId="1" xfId="2" applyFont="1" applyFill="1" applyBorder="1" applyAlignment="1">
      <alignment horizontal="center" vertical="center"/>
    </xf>
    <xf numFmtId="0" fontId="6" fillId="9" borderId="1" xfId="3" applyFont="1" applyFill="1" applyBorder="1" applyAlignment="1">
      <alignment horizontal="center" vertical="center"/>
    </xf>
    <xf numFmtId="0" fontId="15" fillId="3" borderId="1" xfId="3" applyFont="1" applyFill="1" applyBorder="1" applyAlignment="1">
      <alignment horizontal="center" vertical="center"/>
    </xf>
    <xf numFmtId="0" fontId="0" fillId="0" borderId="1" xfId="3" applyFont="1" applyBorder="1" applyAlignment="1">
      <alignment horizontal="center" vertical="center"/>
    </xf>
    <xf numFmtId="0" fontId="10" fillId="4" borderId="14" xfId="3" applyFont="1" applyFill="1" applyBorder="1" applyAlignment="1">
      <alignment horizontal="center" vertical="center"/>
    </xf>
    <xf numFmtId="0" fontId="31" fillId="0" borderId="0" xfId="0" applyFont="1"/>
    <xf numFmtId="0" fontId="6" fillId="0" borderId="1" xfId="3" applyFont="1" applyBorder="1" applyAlignment="1">
      <alignment horizontal="center" vertical="center" wrapText="1"/>
    </xf>
    <xf numFmtId="0" fontId="6" fillId="0" borderId="1" xfId="3" applyFont="1" applyBorder="1" applyAlignment="1">
      <alignment horizontal="center" vertical="center"/>
    </xf>
    <xf numFmtId="0" fontId="10" fillId="4" borderId="14" xfId="3" applyFont="1" applyFill="1" applyBorder="1" applyAlignment="1">
      <alignment horizontal="center" vertical="center" wrapText="1"/>
    </xf>
    <xf numFmtId="0" fontId="10" fillId="4" borderId="1" xfId="3" applyFont="1" applyFill="1" applyBorder="1" applyAlignment="1">
      <alignment horizontal="center" vertical="center" wrapText="1"/>
    </xf>
    <xf numFmtId="0" fontId="3" fillId="0" borderId="1" xfId="3" applyFont="1" applyBorder="1" applyAlignment="1">
      <alignment horizontal="left" vertical="center" wrapText="1"/>
    </xf>
    <xf numFmtId="0" fontId="10" fillId="4" borderId="1" xfId="3" applyFont="1" applyFill="1" applyBorder="1" applyAlignment="1">
      <alignment horizontal="center" vertical="center"/>
    </xf>
    <xf numFmtId="0" fontId="3" fillId="3" borderId="1" xfId="2" applyNumberFormat="1" applyFont="1" applyFill="1" applyBorder="1" applyAlignment="1">
      <alignment horizontal="center" vertical="center" wrapText="1"/>
    </xf>
    <xf numFmtId="9" fontId="6" fillId="0" borderId="1" xfId="2" applyFont="1" applyBorder="1" applyAlignment="1">
      <alignment horizontal="center" vertical="center" wrapText="1"/>
    </xf>
    <xf numFmtId="0" fontId="13" fillId="3" borderId="1" xfId="3" applyFont="1" applyFill="1" applyBorder="1" applyAlignment="1">
      <alignment horizontal="center" vertical="center" wrapText="1"/>
    </xf>
    <xf numFmtId="49" fontId="3" fillId="3" borderId="1" xfId="3" applyNumberFormat="1" applyFont="1" applyFill="1" applyBorder="1" applyAlignment="1">
      <alignment horizontal="left" vertical="center" wrapText="1"/>
    </xf>
    <xf numFmtId="0" fontId="10" fillId="4" borderId="14" xfId="3" applyFont="1" applyFill="1" applyBorder="1" applyAlignment="1">
      <alignment horizontal="center" vertical="center"/>
    </xf>
    <xf numFmtId="0" fontId="13" fillId="0" borderId="1" xfId="0" applyFont="1" applyBorder="1" applyAlignment="1">
      <alignment horizontal="center" vertical="center" wrapText="1"/>
    </xf>
    <xf numFmtId="49" fontId="5" fillId="3" borderId="1" xfId="3" applyNumberFormat="1" applyFont="1" applyFill="1" applyBorder="1" applyAlignment="1">
      <alignment horizontal="left" vertical="center" wrapText="1"/>
    </xf>
    <xf numFmtId="0" fontId="3" fillId="3" borderId="1" xfId="3" applyFont="1" applyFill="1" applyBorder="1" applyAlignment="1">
      <alignment horizontal="left" vertical="center" wrapText="1"/>
    </xf>
    <xf numFmtId="9" fontId="5" fillId="3" borderId="1" xfId="2" applyFont="1" applyFill="1" applyBorder="1" applyAlignment="1">
      <alignment horizontal="center" vertical="center" wrapText="1"/>
    </xf>
    <xf numFmtId="9" fontId="7" fillId="3" borderId="1" xfId="2" applyFont="1" applyFill="1" applyBorder="1" applyAlignment="1">
      <alignment horizontal="center" vertical="center" wrapText="1"/>
    </xf>
    <xf numFmtId="0" fontId="12" fillId="2" borderId="1"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5" xfId="0" applyFont="1" applyBorder="1" applyAlignment="1">
      <alignment horizont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30" fillId="11" borderId="6" xfId="0" applyFont="1" applyFill="1" applyBorder="1" applyAlignment="1">
      <alignment horizontal="center" vertical="center"/>
    </xf>
    <xf numFmtId="0" fontId="30" fillId="11" borderId="7" xfId="0" applyFont="1" applyFill="1" applyBorder="1" applyAlignment="1">
      <alignment horizontal="center" vertical="center"/>
    </xf>
    <xf numFmtId="0" fontId="30" fillId="11" borderId="11" xfId="0" applyFont="1" applyFill="1" applyBorder="1" applyAlignment="1">
      <alignment horizontal="center" vertical="center"/>
    </xf>
    <xf numFmtId="0" fontId="30" fillId="11" borderId="12" xfId="0" applyFont="1" applyFill="1" applyBorder="1" applyAlignment="1">
      <alignment horizontal="center" vertical="center"/>
    </xf>
    <xf numFmtId="0" fontId="30" fillId="11" borderId="13" xfId="0" applyFont="1" applyFill="1" applyBorder="1" applyAlignment="1">
      <alignment horizontal="center" vertical="center"/>
    </xf>
    <xf numFmtId="0" fontId="8" fillId="0" borderId="1" xfId="0" applyFont="1" applyBorder="1" applyAlignment="1">
      <alignment horizontal="center" vertical="center" wrapText="1"/>
    </xf>
    <xf numFmtId="49" fontId="5" fillId="3" borderId="1" xfId="3" applyNumberFormat="1" applyFont="1" applyFill="1" applyBorder="1" applyAlignment="1">
      <alignment horizontal="center" vertical="center" wrapText="1"/>
    </xf>
    <xf numFmtId="49" fontId="3" fillId="3" borderId="1" xfId="3" applyNumberFormat="1" applyFont="1" applyFill="1" applyBorder="1" applyAlignment="1">
      <alignment horizontal="center" vertical="center" wrapText="1"/>
    </xf>
    <xf numFmtId="0" fontId="29" fillId="0" borderId="15" xfId="0" applyFont="1" applyBorder="1" applyAlignment="1">
      <alignment horizontal="left" vertical="center" wrapText="1"/>
    </xf>
    <xf numFmtId="0" fontId="29" fillId="0" borderId="0" xfId="0" applyFont="1" applyBorder="1" applyAlignment="1">
      <alignment horizontal="left" vertical="center" wrapText="1"/>
    </xf>
    <xf numFmtId="0" fontId="29" fillId="0" borderId="10" xfId="0" applyFont="1" applyBorder="1" applyAlignment="1">
      <alignment horizontal="left" vertical="center" wrapText="1"/>
    </xf>
    <xf numFmtId="0" fontId="29" fillId="0" borderId="8" xfId="0" applyFont="1" applyBorder="1" applyAlignment="1">
      <alignment horizontal="left" vertical="center" wrapText="1"/>
    </xf>
    <xf numFmtId="0" fontId="29" fillId="0" borderId="16" xfId="0" applyFont="1" applyBorder="1" applyAlignment="1">
      <alignment horizontal="left" vertical="center" wrapText="1"/>
    </xf>
    <xf numFmtId="0" fontId="27" fillId="0" borderId="18" xfId="0" applyFont="1" applyBorder="1" applyAlignment="1">
      <alignment horizontal="left" vertical="center" wrapText="1"/>
    </xf>
    <xf numFmtId="0" fontId="27" fillId="0" borderId="17" xfId="0" applyFont="1" applyBorder="1" applyAlignment="1">
      <alignment horizontal="left" vertical="center" wrapText="1"/>
    </xf>
    <xf numFmtId="0" fontId="27" fillId="0" borderId="23" xfId="0" applyFont="1" applyBorder="1" applyAlignment="1">
      <alignment horizontal="left" vertical="center" wrapText="1"/>
    </xf>
    <xf numFmtId="0" fontId="27" fillId="0" borderId="28" xfId="0" applyFont="1" applyBorder="1" applyAlignment="1">
      <alignment horizontal="left"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16"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9" fillId="0" borderId="0" xfId="0" applyFont="1" applyBorder="1" applyAlignment="1">
      <alignment horizontal="left"/>
    </xf>
    <xf numFmtId="0" fontId="29" fillId="0" borderId="16" xfId="0" applyFont="1" applyBorder="1" applyAlignment="1">
      <alignment horizontal="left"/>
    </xf>
    <xf numFmtId="0" fontId="29" fillId="0" borderId="8" xfId="0" applyFont="1" applyBorder="1" applyAlignment="1">
      <alignment horizontal="left"/>
    </xf>
    <xf numFmtId="0" fontId="29" fillId="0" borderId="9" xfId="0" applyFont="1" applyBorder="1" applyAlignment="1">
      <alignment horizontal="left"/>
    </xf>
    <xf numFmtId="0" fontId="27" fillId="0" borderId="5" xfId="0" applyFont="1" applyBorder="1" applyAlignment="1">
      <alignment horizontal="left" vertical="justify" wrapText="1"/>
    </xf>
    <xf numFmtId="0" fontId="27" fillId="0" borderId="6" xfId="0" applyFont="1" applyBorder="1" applyAlignment="1">
      <alignment horizontal="left" vertical="justify" wrapText="1"/>
    </xf>
    <xf numFmtId="0" fontId="27" fillId="0" borderId="15" xfId="0" applyFont="1" applyBorder="1" applyAlignment="1">
      <alignment horizontal="left" vertical="justify" wrapText="1"/>
    </xf>
    <xf numFmtId="0" fontId="27" fillId="0" borderId="0" xfId="0" applyFont="1" applyBorder="1" applyAlignment="1">
      <alignment horizontal="left" vertical="justify" wrapText="1"/>
    </xf>
    <xf numFmtId="0" fontId="27" fillId="0" borderId="10" xfId="0" applyFont="1" applyBorder="1" applyAlignment="1">
      <alignment horizontal="left" vertical="justify" wrapText="1"/>
    </xf>
    <xf numFmtId="0" fontId="27" fillId="0" borderId="8" xfId="0" applyFont="1" applyBorder="1" applyAlignment="1">
      <alignment horizontal="left" vertical="justify" wrapText="1"/>
    </xf>
    <xf numFmtId="0" fontId="25" fillId="0" borderId="5" xfId="0" applyFont="1" applyBorder="1" applyAlignment="1">
      <alignment vertical="center" wrapText="1"/>
    </xf>
    <xf numFmtId="0" fontId="25" fillId="0" borderId="6" xfId="0" applyFont="1" applyBorder="1" applyAlignment="1">
      <alignment vertical="center" wrapText="1"/>
    </xf>
    <xf numFmtId="0" fontId="25" fillId="0" borderId="7" xfId="0" applyFont="1" applyBorder="1" applyAlignment="1">
      <alignment vertical="center" wrapText="1"/>
    </xf>
    <xf numFmtId="0" fontId="25" fillId="0" borderId="15" xfId="0" applyFont="1" applyBorder="1" applyAlignment="1">
      <alignment vertical="center" wrapText="1"/>
    </xf>
    <xf numFmtId="0" fontId="25" fillId="0" borderId="0" xfId="0" applyFont="1" applyBorder="1" applyAlignment="1">
      <alignment vertical="center" wrapText="1"/>
    </xf>
    <xf numFmtId="0" fontId="25" fillId="0" borderId="16" xfId="0" applyFont="1" applyBorder="1" applyAlignment="1">
      <alignment vertical="center" wrapText="1"/>
    </xf>
    <xf numFmtId="0" fontId="25" fillId="0" borderId="10" xfId="0" applyFont="1" applyBorder="1" applyAlignment="1">
      <alignmen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17" xfId="0" applyFont="1" applyBorder="1" applyAlignment="1">
      <alignment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0" fontId="23" fillId="0" borderId="25" xfId="0" applyFont="1" applyBorder="1" applyAlignment="1">
      <alignment vertical="center" wrapText="1"/>
    </xf>
    <xf numFmtId="0" fontId="23" fillId="0" borderId="26" xfId="0" applyFont="1" applyBorder="1" applyAlignment="1">
      <alignment vertical="center" wrapText="1"/>
    </xf>
    <xf numFmtId="0" fontId="27" fillId="0" borderId="27"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30" fillId="0" borderId="6" xfId="0" applyFont="1" applyBorder="1" applyAlignment="1">
      <alignment horizontal="left" vertical="center"/>
    </xf>
    <xf numFmtId="0" fontId="29" fillId="0" borderId="12" xfId="0" applyFont="1" applyBorder="1" applyAlignment="1">
      <alignment horizontal="center" vertical="center" wrapText="1"/>
    </xf>
    <xf numFmtId="0" fontId="32" fillId="0" borderId="0" xfId="0" applyFont="1" applyAlignment="1">
      <alignment horizontal="center" vertical="top"/>
    </xf>
    <xf numFmtId="0" fontId="33" fillId="0" borderId="0" xfId="0" applyFont="1" applyAlignment="1">
      <alignment horizontal="center" vertical="top"/>
    </xf>
  </cellXfs>
  <cellStyles count="4">
    <cellStyle name="Moneda" xfId="1" builtinId="4"/>
    <cellStyle name="Normal" xfId="0" builtinId="0"/>
    <cellStyle name="Normal 2" xfId="3" xr:uid="{26166DEE-CDDB-4AB9-9811-B52240C805AD}"/>
    <cellStyle name="Porcentaje" xfId="2" builtinId="5"/>
  </cellStyles>
  <dxfs count="452">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4" tint="0.79998168889431442"/>
        </patternFill>
      </fill>
    </dxf>
    <dxf>
      <fill>
        <patternFill>
          <bgColor theme="5"/>
        </patternFill>
      </fill>
    </dxf>
    <dxf>
      <fill>
        <patternFill>
          <bgColor theme="5"/>
        </patternFill>
      </fill>
    </dxf>
    <dxf>
      <fill>
        <patternFill>
          <bgColor theme="5"/>
        </patternFill>
      </fill>
    </dxf>
    <dxf>
      <fill>
        <patternFill>
          <bgColor theme="4" tint="0.79998168889431442"/>
        </patternFill>
      </fill>
    </dxf>
    <dxf>
      <fill>
        <patternFill>
          <bgColor theme="5"/>
        </patternFill>
      </fill>
    </dxf>
    <dxf>
      <fill>
        <patternFill>
          <bgColor theme="5"/>
        </patternFill>
      </fill>
    </dxf>
    <dxf>
      <fill>
        <patternFill>
          <bgColor theme="5"/>
        </patternFill>
      </fill>
    </dxf>
    <dxf>
      <fill>
        <patternFill>
          <bgColor theme="4" tint="0.79998168889431442"/>
        </patternFill>
      </fill>
    </dxf>
    <dxf>
      <fill>
        <patternFill>
          <bgColor theme="5"/>
        </patternFill>
      </fill>
    </dxf>
    <dxf>
      <fill>
        <patternFill>
          <bgColor theme="4" tint="0.79998168889431442"/>
        </patternFill>
      </fill>
    </dxf>
    <dxf>
      <fill>
        <patternFill>
          <bgColor theme="4" tint="0.79998168889431442"/>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theme="0"/>
      </font>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4" tint="0.79998168889431442"/>
        </patternFill>
      </fill>
    </dxf>
  </dxfs>
  <tableStyles count="0" defaultTableStyle="TableStyleMedium2" defaultPivotStyle="PivotStyleLight16"/>
  <colors>
    <mruColors>
      <color rgb="FF3088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9466</xdr:colOff>
      <xdr:row>0</xdr:row>
      <xdr:rowOff>20706</xdr:rowOff>
    </xdr:from>
    <xdr:to>
      <xdr:col>1</xdr:col>
      <xdr:colOff>2412606</xdr:colOff>
      <xdr:row>1</xdr:row>
      <xdr:rowOff>571432</xdr:rowOff>
    </xdr:to>
    <xdr:pic>
      <xdr:nvPicPr>
        <xdr:cNvPr id="2" name="Imagen 1" descr="Instituto de Innovación en Biotecnología e Industria | IIBI - Inicio">
          <a:extLst>
            <a:ext uri="{FF2B5EF4-FFF2-40B4-BE49-F238E27FC236}">
              <a16:creationId xmlns:a16="http://schemas.microsoft.com/office/drawing/2014/main" id="{D4F4D79F-6440-A0B6-464F-D7F78CEC5A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6" y="20706"/>
          <a:ext cx="3831890" cy="1171922"/>
        </a:xfrm>
        <a:prstGeom prst="rect">
          <a:avLst/>
        </a:prstGeom>
        <a:noFill/>
        <a:ln>
          <a:noFill/>
        </a:ln>
      </xdr:spPr>
    </xdr:pic>
    <xdr:clientData/>
  </xdr:twoCellAnchor>
  <xdr:twoCellAnchor editAs="oneCell">
    <xdr:from>
      <xdr:col>0</xdr:col>
      <xdr:colOff>103534</xdr:colOff>
      <xdr:row>16</xdr:row>
      <xdr:rowOff>103533</xdr:rowOff>
    </xdr:from>
    <xdr:to>
      <xdr:col>1</xdr:col>
      <xdr:colOff>1842882</xdr:colOff>
      <xdr:row>16</xdr:row>
      <xdr:rowOff>1325218</xdr:rowOff>
    </xdr:to>
    <xdr:pic>
      <xdr:nvPicPr>
        <xdr:cNvPr id="4" name="Imagen 3">
          <a:extLst>
            <a:ext uri="{FF2B5EF4-FFF2-40B4-BE49-F238E27FC236}">
              <a16:creationId xmlns:a16="http://schemas.microsoft.com/office/drawing/2014/main" id="{97A7BFF4-1571-9E73-18D0-17643D6984F0}"/>
            </a:ext>
          </a:extLst>
        </xdr:cNvPr>
        <xdr:cNvPicPr>
          <a:picLocks noChangeAspect="1"/>
        </xdr:cNvPicPr>
      </xdr:nvPicPr>
      <xdr:blipFill>
        <a:blip xmlns:r="http://schemas.openxmlformats.org/officeDocument/2006/relationships" r:embed="rId2"/>
        <a:stretch>
          <a:fillRect/>
        </a:stretch>
      </xdr:blipFill>
      <xdr:spPr>
        <a:xfrm>
          <a:off x="103534" y="13190055"/>
          <a:ext cx="3168098" cy="12216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C235A-93DD-41DC-9A05-4B02BAE6ACE7}">
  <sheetPr>
    <pageSetUpPr fitToPage="1"/>
  </sheetPr>
  <dimension ref="A1:AG1048553"/>
  <sheetViews>
    <sheetView tabSelected="1" topLeftCell="B180" zoomScale="60" zoomScaleNormal="60" workbookViewId="0">
      <selection activeCell="H184" sqref="H184"/>
    </sheetView>
  </sheetViews>
  <sheetFormatPr baseColWidth="10" defaultRowHeight="48.75" customHeight="1" x14ac:dyDescent="0.25"/>
  <cols>
    <col min="1" max="1" width="21.28515625" style="31" customWidth="1"/>
    <col min="2" max="2" width="37.140625" style="2" customWidth="1"/>
    <col min="3" max="3" width="33" style="29" customWidth="1"/>
    <col min="4" max="4" width="23.42578125" style="2" customWidth="1"/>
    <col min="5" max="7" width="16.5703125" style="2" customWidth="1"/>
    <col min="8" max="8" width="53.7109375" style="39" customWidth="1"/>
    <col min="9" max="9" width="39.140625" style="3" customWidth="1"/>
    <col min="10" max="10" width="33.5703125" style="2" customWidth="1"/>
    <col min="11" max="22" width="11.42578125" style="30"/>
    <col min="23" max="23" width="40.7109375" style="2" customWidth="1"/>
    <col min="24" max="16384" width="11.42578125" style="2"/>
  </cols>
  <sheetData>
    <row r="1" spans="1:33" ht="48.75" customHeight="1" x14ac:dyDescent="0.25">
      <c r="A1" s="200"/>
      <c r="B1" s="201"/>
      <c r="C1" s="204" t="s">
        <v>486</v>
      </c>
      <c r="D1" s="205"/>
      <c r="E1" s="205"/>
      <c r="F1" s="205"/>
      <c r="G1" s="205"/>
      <c r="H1" s="205"/>
      <c r="I1" s="205"/>
      <c r="J1" s="205"/>
      <c r="K1" s="205"/>
      <c r="L1" s="205"/>
      <c r="M1" s="205"/>
      <c r="N1" s="205"/>
      <c r="O1" s="205"/>
      <c r="P1" s="205"/>
      <c r="Q1" s="205"/>
      <c r="R1" s="205"/>
      <c r="S1" s="205"/>
      <c r="T1" s="205"/>
      <c r="U1" s="205"/>
      <c r="V1" s="206"/>
      <c r="W1" s="169"/>
    </row>
    <row r="2" spans="1:33" ht="48.75" customHeight="1" thickBot="1" x14ac:dyDescent="0.3">
      <c r="A2" s="202"/>
      <c r="B2" s="203"/>
      <c r="C2" s="207"/>
      <c r="D2" s="208"/>
      <c r="E2" s="208"/>
      <c r="F2" s="208"/>
      <c r="G2" s="208"/>
      <c r="H2" s="208"/>
      <c r="I2" s="208"/>
      <c r="J2" s="208"/>
      <c r="K2" s="208"/>
      <c r="L2" s="208"/>
      <c r="M2" s="208"/>
      <c r="N2" s="208"/>
      <c r="O2" s="208"/>
      <c r="P2" s="208"/>
      <c r="Q2" s="208"/>
      <c r="R2" s="208"/>
      <c r="S2" s="208"/>
      <c r="T2" s="208"/>
      <c r="U2" s="208"/>
      <c r="V2" s="209"/>
      <c r="W2" s="170"/>
    </row>
    <row r="3" spans="1:33" s="179" customFormat="1" ht="48.75" customHeight="1" thickBot="1" x14ac:dyDescent="0.5">
      <c r="A3" s="212" t="s">
        <v>487</v>
      </c>
      <c r="B3" s="213"/>
      <c r="C3" s="213"/>
      <c r="D3" s="214"/>
      <c r="E3" s="212" t="s">
        <v>488</v>
      </c>
      <c r="F3" s="213"/>
      <c r="G3" s="213"/>
      <c r="H3" s="214"/>
      <c r="I3" s="210" t="s">
        <v>489</v>
      </c>
      <c r="J3" s="210"/>
      <c r="K3" s="210"/>
      <c r="L3" s="210"/>
      <c r="M3" s="211"/>
      <c r="N3" s="210" t="s">
        <v>490</v>
      </c>
      <c r="O3" s="210"/>
      <c r="P3" s="210"/>
      <c r="Q3" s="210"/>
      <c r="R3" s="210"/>
      <c r="S3" s="210"/>
      <c r="T3" s="210"/>
      <c r="U3" s="210"/>
      <c r="V3" s="211"/>
    </row>
    <row r="4" spans="1:33" ht="108" customHeight="1" x14ac:dyDescent="0.25">
      <c r="A4" s="218" t="s">
        <v>491</v>
      </c>
      <c r="B4" s="219"/>
      <c r="C4" s="219" t="s">
        <v>499</v>
      </c>
      <c r="D4" s="222"/>
      <c r="E4" s="242" t="s">
        <v>509</v>
      </c>
      <c r="F4" s="243"/>
      <c r="G4" s="243"/>
      <c r="H4" s="243"/>
      <c r="I4" s="257" t="s">
        <v>506</v>
      </c>
      <c r="J4" s="258"/>
      <c r="K4" s="258"/>
      <c r="L4" s="258"/>
      <c r="M4" s="259"/>
      <c r="N4" s="266" t="s">
        <v>511</v>
      </c>
      <c r="O4" s="267"/>
      <c r="P4" s="267"/>
      <c r="Q4" s="267"/>
      <c r="R4" s="267"/>
      <c r="S4" s="267"/>
      <c r="T4" s="267"/>
      <c r="U4" s="267"/>
      <c r="V4" s="268"/>
      <c r="AG4" s="171"/>
    </row>
    <row r="5" spans="1:33" ht="78" customHeight="1" x14ac:dyDescent="0.25">
      <c r="A5" s="218" t="s">
        <v>92</v>
      </c>
      <c r="B5" s="219"/>
      <c r="C5" s="219" t="s">
        <v>500</v>
      </c>
      <c r="D5" s="222"/>
      <c r="E5" s="244"/>
      <c r="F5" s="245"/>
      <c r="G5" s="245"/>
      <c r="H5" s="245"/>
      <c r="I5" s="260"/>
      <c r="J5" s="261"/>
      <c r="K5" s="261"/>
      <c r="L5" s="261"/>
      <c r="M5" s="262"/>
      <c r="N5" s="223" t="s">
        <v>512</v>
      </c>
      <c r="O5" s="224"/>
      <c r="P5" s="224"/>
      <c r="Q5" s="224"/>
      <c r="R5" s="224"/>
      <c r="S5" s="224"/>
      <c r="T5" s="224"/>
      <c r="U5" s="224"/>
      <c r="V5" s="225"/>
    </row>
    <row r="6" spans="1:33" ht="51.75" customHeight="1" x14ac:dyDescent="0.25">
      <c r="A6" s="218" t="s">
        <v>492</v>
      </c>
      <c r="B6" s="219"/>
      <c r="C6" s="219" t="s">
        <v>260</v>
      </c>
      <c r="D6" s="222"/>
      <c r="E6" s="244"/>
      <c r="F6" s="245"/>
      <c r="G6" s="245"/>
      <c r="H6" s="245"/>
      <c r="I6" s="260"/>
      <c r="J6" s="261"/>
      <c r="K6" s="261"/>
      <c r="L6" s="261"/>
      <c r="M6" s="262"/>
      <c r="N6" s="223" t="s">
        <v>513</v>
      </c>
      <c r="O6" s="224"/>
      <c r="P6" s="224"/>
      <c r="Q6" s="224"/>
      <c r="R6" s="224"/>
      <c r="S6" s="224"/>
      <c r="T6" s="224"/>
      <c r="U6" s="224"/>
      <c r="V6" s="225"/>
    </row>
    <row r="7" spans="1:33" ht="75.75" customHeight="1" thickBot="1" x14ac:dyDescent="0.3">
      <c r="A7" s="218" t="s">
        <v>264</v>
      </c>
      <c r="B7" s="219"/>
      <c r="C7" s="219" t="s">
        <v>261</v>
      </c>
      <c r="D7" s="222"/>
      <c r="E7" s="244"/>
      <c r="F7" s="245"/>
      <c r="G7" s="245"/>
      <c r="H7" s="245"/>
      <c r="I7" s="263"/>
      <c r="J7" s="264"/>
      <c r="K7" s="264"/>
      <c r="L7" s="264"/>
      <c r="M7" s="265"/>
      <c r="N7" s="226"/>
      <c r="O7" s="227"/>
      <c r="P7" s="227"/>
      <c r="Q7" s="227"/>
      <c r="R7" s="227"/>
      <c r="S7" s="227"/>
      <c r="T7" s="227"/>
      <c r="U7" s="227"/>
      <c r="V7" s="228"/>
    </row>
    <row r="8" spans="1:33" ht="71.25" customHeight="1" x14ac:dyDescent="0.25">
      <c r="A8" s="218" t="s">
        <v>493</v>
      </c>
      <c r="B8" s="219"/>
      <c r="C8" s="219" t="s">
        <v>262</v>
      </c>
      <c r="D8" s="222"/>
      <c r="E8" s="244"/>
      <c r="F8" s="245"/>
      <c r="G8" s="245"/>
      <c r="H8" s="245"/>
      <c r="I8" s="248" t="s">
        <v>507</v>
      </c>
      <c r="J8" s="249"/>
      <c r="K8" s="249"/>
      <c r="L8" s="249"/>
      <c r="M8" s="250"/>
      <c r="N8" s="229" t="s">
        <v>514</v>
      </c>
      <c r="O8" s="230"/>
      <c r="P8" s="230"/>
      <c r="Q8" s="230"/>
      <c r="R8" s="230"/>
      <c r="S8" s="230"/>
      <c r="T8" s="230"/>
      <c r="U8" s="230"/>
      <c r="V8" s="231"/>
    </row>
    <row r="9" spans="1:33" ht="66" customHeight="1" x14ac:dyDescent="0.25">
      <c r="A9" s="218" t="s">
        <v>498</v>
      </c>
      <c r="B9" s="219"/>
      <c r="C9" s="219" t="s">
        <v>502</v>
      </c>
      <c r="D9" s="222"/>
      <c r="E9" s="244"/>
      <c r="F9" s="245"/>
      <c r="G9" s="245"/>
      <c r="H9" s="245"/>
      <c r="I9" s="251"/>
      <c r="J9" s="252"/>
      <c r="K9" s="252"/>
      <c r="L9" s="252"/>
      <c r="M9" s="253"/>
      <c r="N9" s="223"/>
      <c r="O9" s="224"/>
      <c r="P9" s="224"/>
      <c r="Q9" s="224"/>
      <c r="R9" s="224"/>
      <c r="S9" s="224"/>
      <c r="T9" s="224"/>
      <c r="U9" s="224"/>
      <c r="V9" s="225"/>
    </row>
    <row r="10" spans="1:33" ht="71.25" customHeight="1" x14ac:dyDescent="0.25">
      <c r="A10" s="218" t="s">
        <v>501</v>
      </c>
      <c r="B10" s="219"/>
      <c r="C10" s="219" t="s">
        <v>503</v>
      </c>
      <c r="D10" s="222"/>
      <c r="E10" s="244"/>
      <c r="F10" s="245"/>
      <c r="G10" s="245"/>
      <c r="H10" s="245"/>
      <c r="I10" s="251"/>
      <c r="J10" s="252"/>
      <c r="K10" s="252"/>
      <c r="L10" s="252"/>
      <c r="M10" s="253"/>
      <c r="N10" s="223" t="s">
        <v>515</v>
      </c>
      <c r="O10" s="224"/>
      <c r="P10" s="224"/>
      <c r="Q10" s="224"/>
      <c r="R10" s="224"/>
      <c r="S10" s="224"/>
      <c r="T10" s="224"/>
      <c r="U10" s="224"/>
      <c r="V10" s="225"/>
    </row>
    <row r="11" spans="1:33" ht="71.25" customHeight="1" thickBot="1" x14ac:dyDescent="0.3">
      <c r="A11" s="218" t="s">
        <v>494</v>
      </c>
      <c r="B11" s="219"/>
      <c r="C11" s="219" t="s">
        <v>504</v>
      </c>
      <c r="D11" s="222"/>
      <c r="E11" s="244"/>
      <c r="F11" s="245"/>
      <c r="G11" s="245"/>
      <c r="H11" s="245"/>
      <c r="I11" s="254"/>
      <c r="J11" s="255"/>
      <c r="K11" s="255"/>
      <c r="L11" s="255"/>
      <c r="M11" s="256"/>
      <c r="N11" s="226"/>
      <c r="O11" s="227"/>
      <c r="P11" s="227"/>
      <c r="Q11" s="227"/>
      <c r="R11" s="227"/>
      <c r="S11" s="227"/>
      <c r="T11" s="227"/>
      <c r="U11" s="227"/>
      <c r="V11" s="228"/>
    </row>
    <row r="12" spans="1:33" ht="71.25" customHeight="1" x14ac:dyDescent="0.25">
      <c r="A12" s="218" t="s">
        <v>495</v>
      </c>
      <c r="B12" s="219"/>
      <c r="C12" s="219" t="s">
        <v>485</v>
      </c>
      <c r="D12" s="222"/>
      <c r="E12" s="244"/>
      <c r="F12" s="245"/>
      <c r="G12" s="245"/>
      <c r="H12" s="245"/>
      <c r="I12" s="248" t="s">
        <v>508</v>
      </c>
      <c r="J12" s="249"/>
      <c r="K12" s="249"/>
      <c r="L12" s="249"/>
      <c r="M12" s="250"/>
      <c r="N12" s="232" t="s">
        <v>516</v>
      </c>
      <c r="O12" s="232"/>
      <c r="P12" s="232"/>
      <c r="Q12" s="232"/>
      <c r="R12" s="232"/>
      <c r="S12" s="232"/>
      <c r="T12" s="232"/>
      <c r="U12" s="232"/>
      <c r="V12" s="233"/>
    </row>
    <row r="13" spans="1:33" ht="71.25" customHeight="1" x14ac:dyDescent="0.25">
      <c r="A13" s="218" t="s">
        <v>510</v>
      </c>
      <c r="B13" s="219"/>
      <c r="C13" s="219" t="s">
        <v>505</v>
      </c>
      <c r="D13" s="222"/>
      <c r="E13" s="244"/>
      <c r="F13" s="245"/>
      <c r="G13" s="245"/>
      <c r="H13" s="245"/>
      <c r="I13" s="251"/>
      <c r="J13" s="252"/>
      <c r="K13" s="252"/>
      <c r="L13" s="252"/>
      <c r="M13" s="253"/>
      <c r="N13" s="234"/>
      <c r="O13" s="234"/>
      <c r="P13" s="234"/>
      <c r="Q13" s="234"/>
      <c r="R13" s="234"/>
      <c r="S13" s="234"/>
      <c r="T13" s="234"/>
      <c r="U13" s="234"/>
      <c r="V13" s="235"/>
    </row>
    <row r="14" spans="1:33" ht="48.75" customHeight="1" x14ac:dyDescent="0.35">
      <c r="A14" s="218" t="s">
        <v>483</v>
      </c>
      <c r="B14" s="219"/>
      <c r="C14" s="238"/>
      <c r="D14" s="239"/>
      <c r="E14" s="244"/>
      <c r="F14" s="245"/>
      <c r="G14" s="245"/>
      <c r="H14" s="245"/>
      <c r="I14" s="251"/>
      <c r="J14" s="252"/>
      <c r="K14" s="252"/>
      <c r="L14" s="252"/>
      <c r="M14" s="253"/>
      <c r="N14" s="234"/>
      <c r="O14" s="234"/>
      <c r="P14" s="234"/>
      <c r="Q14" s="234"/>
      <c r="R14" s="234"/>
      <c r="S14" s="234"/>
      <c r="T14" s="234"/>
      <c r="U14" s="234"/>
      <c r="V14" s="235"/>
    </row>
    <row r="15" spans="1:33" ht="48.75" customHeight="1" x14ac:dyDescent="0.35">
      <c r="A15" s="218" t="s">
        <v>496</v>
      </c>
      <c r="B15" s="219"/>
      <c r="C15" s="238"/>
      <c r="D15" s="239"/>
      <c r="E15" s="244"/>
      <c r="F15" s="245"/>
      <c r="G15" s="245"/>
      <c r="H15" s="245"/>
      <c r="I15" s="251"/>
      <c r="J15" s="252"/>
      <c r="K15" s="252"/>
      <c r="L15" s="252"/>
      <c r="M15" s="253"/>
      <c r="N15" s="234"/>
      <c r="O15" s="234"/>
      <c r="P15" s="234"/>
      <c r="Q15" s="234"/>
      <c r="R15" s="234"/>
      <c r="S15" s="234"/>
      <c r="T15" s="234"/>
      <c r="U15" s="234"/>
      <c r="V15" s="235"/>
    </row>
    <row r="16" spans="1:33" ht="48.75" customHeight="1" thickBot="1" x14ac:dyDescent="0.4">
      <c r="A16" s="220" t="s">
        <v>497</v>
      </c>
      <c r="B16" s="221"/>
      <c r="C16" s="240"/>
      <c r="D16" s="241"/>
      <c r="E16" s="246"/>
      <c r="F16" s="247"/>
      <c r="G16" s="247"/>
      <c r="H16" s="247"/>
      <c r="I16" s="254"/>
      <c r="J16" s="255"/>
      <c r="K16" s="255"/>
      <c r="L16" s="255"/>
      <c r="M16" s="256"/>
      <c r="N16" s="236"/>
      <c r="O16" s="236"/>
      <c r="P16" s="236"/>
      <c r="Q16" s="236"/>
      <c r="R16" s="236"/>
      <c r="S16" s="236"/>
      <c r="T16" s="236"/>
      <c r="U16" s="236"/>
      <c r="V16" s="237"/>
    </row>
    <row r="17" spans="1:22" ht="107.25" customHeight="1" thickBot="1" x14ac:dyDescent="0.3">
      <c r="A17" s="270"/>
      <c r="B17" s="270"/>
      <c r="C17" s="270"/>
      <c r="D17" s="270"/>
      <c r="E17" s="270"/>
      <c r="F17" s="270"/>
      <c r="G17" s="270"/>
      <c r="H17" s="270"/>
      <c r="I17" s="270"/>
      <c r="J17" s="270"/>
      <c r="K17" s="270"/>
      <c r="L17" s="270"/>
      <c r="M17" s="270"/>
      <c r="N17" s="270"/>
      <c r="O17" s="270"/>
      <c r="P17" s="270"/>
      <c r="Q17" s="270"/>
      <c r="R17" s="270"/>
      <c r="S17" s="270"/>
      <c r="T17" s="270"/>
      <c r="U17" s="270"/>
      <c r="V17" s="270"/>
    </row>
    <row r="18" spans="1:22" ht="58.5" customHeight="1" x14ac:dyDescent="0.25">
      <c r="A18" s="269" t="s">
        <v>517</v>
      </c>
      <c r="B18" s="269"/>
      <c r="C18" s="269"/>
      <c r="D18" s="269"/>
      <c r="E18" s="269"/>
      <c r="F18" s="269"/>
      <c r="G18" s="269"/>
      <c r="H18" s="269"/>
      <c r="I18" s="269"/>
      <c r="J18" s="269"/>
      <c r="K18" s="269"/>
      <c r="L18" s="269"/>
      <c r="M18" s="269"/>
      <c r="N18" s="269"/>
      <c r="O18" s="269"/>
      <c r="P18" s="269"/>
      <c r="Q18" s="269"/>
      <c r="R18" s="269"/>
      <c r="S18" s="269"/>
      <c r="T18" s="269"/>
      <c r="U18" s="269"/>
      <c r="V18" s="269"/>
    </row>
    <row r="19" spans="1:22" s="32" customFormat="1" ht="24" customHeight="1" x14ac:dyDescent="0.25">
      <c r="A19" s="185" t="s">
        <v>294</v>
      </c>
      <c r="B19" s="185" t="s">
        <v>443</v>
      </c>
      <c r="C19" s="185" t="s">
        <v>444</v>
      </c>
      <c r="D19" s="182" t="s">
        <v>8</v>
      </c>
      <c r="E19" s="190" t="s">
        <v>9</v>
      </c>
      <c r="F19" s="178" t="s">
        <v>0</v>
      </c>
      <c r="G19" s="182" t="s">
        <v>445</v>
      </c>
      <c r="H19" s="190" t="s">
        <v>1</v>
      </c>
      <c r="I19" s="183" t="s">
        <v>2</v>
      </c>
      <c r="J19" s="183" t="s">
        <v>3</v>
      </c>
      <c r="K19" s="185" t="s">
        <v>4</v>
      </c>
      <c r="L19" s="185"/>
      <c r="M19" s="185"/>
      <c r="N19" s="185" t="s">
        <v>5</v>
      </c>
      <c r="O19" s="185"/>
      <c r="P19" s="185"/>
      <c r="Q19" s="185" t="s">
        <v>6</v>
      </c>
      <c r="R19" s="185"/>
      <c r="S19" s="185"/>
      <c r="T19" s="185" t="s">
        <v>7</v>
      </c>
      <c r="U19" s="185"/>
      <c r="V19" s="185"/>
    </row>
    <row r="20" spans="1:22" s="32" customFormat="1" ht="24" customHeight="1" x14ac:dyDescent="0.25">
      <c r="A20" s="185"/>
      <c r="B20" s="185"/>
      <c r="C20" s="185"/>
      <c r="D20" s="183"/>
      <c r="E20" s="185"/>
      <c r="F20" s="129" t="s">
        <v>10</v>
      </c>
      <c r="G20" s="183"/>
      <c r="H20" s="185"/>
      <c r="I20" s="183"/>
      <c r="J20" s="183"/>
      <c r="K20" s="129">
        <v>1</v>
      </c>
      <c r="L20" s="129">
        <v>2</v>
      </c>
      <c r="M20" s="129">
        <v>3</v>
      </c>
      <c r="N20" s="129">
        <v>1</v>
      </c>
      <c r="O20" s="129">
        <v>2</v>
      </c>
      <c r="P20" s="129">
        <v>3</v>
      </c>
      <c r="Q20" s="129">
        <v>1</v>
      </c>
      <c r="R20" s="129">
        <v>2</v>
      </c>
      <c r="S20" s="129">
        <v>3</v>
      </c>
      <c r="T20" s="129">
        <v>1</v>
      </c>
      <c r="U20" s="129">
        <v>2</v>
      </c>
      <c r="V20" s="129">
        <v>3</v>
      </c>
    </row>
    <row r="21" spans="1:22" s="126" customFormat="1" ht="69" customHeight="1" x14ac:dyDescent="0.25">
      <c r="A21" s="196" t="s">
        <v>442</v>
      </c>
      <c r="B21" s="40" t="s">
        <v>446</v>
      </c>
      <c r="C21" s="4" t="s">
        <v>11</v>
      </c>
      <c r="D21" s="5" t="s">
        <v>12</v>
      </c>
      <c r="E21" s="6">
        <v>4</v>
      </c>
      <c r="F21" s="7">
        <v>0</v>
      </c>
      <c r="G21" s="8">
        <f t="shared" ref="G21:G31" si="0">+F21/E21</f>
        <v>0</v>
      </c>
      <c r="H21" s="35" t="s">
        <v>13</v>
      </c>
      <c r="I21" s="6" t="s">
        <v>46</v>
      </c>
      <c r="J21" s="125" t="s">
        <v>14</v>
      </c>
      <c r="K21" s="9"/>
      <c r="L21" s="9"/>
      <c r="M21" s="9"/>
      <c r="N21" s="10">
        <v>1</v>
      </c>
      <c r="O21" s="10">
        <v>1</v>
      </c>
      <c r="P21" s="9"/>
      <c r="Q21" s="9"/>
      <c r="R21" s="9"/>
      <c r="S21" s="9"/>
      <c r="T21" s="10">
        <v>1</v>
      </c>
      <c r="U21" s="10">
        <v>1</v>
      </c>
      <c r="V21" s="9"/>
    </row>
    <row r="22" spans="1:22" s="126" customFormat="1" ht="69" customHeight="1" x14ac:dyDescent="0.25">
      <c r="A22" s="196"/>
      <c r="B22" s="40" t="s">
        <v>446</v>
      </c>
      <c r="C22" s="4" t="s">
        <v>15</v>
      </c>
      <c r="D22" s="5" t="s">
        <v>16</v>
      </c>
      <c r="E22" s="11">
        <v>0.5</v>
      </c>
      <c r="F22" s="41">
        <v>0</v>
      </c>
      <c r="G22" s="42">
        <f t="shared" si="0"/>
        <v>0</v>
      </c>
      <c r="H22" s="36" t="s">
        <v>17</v>
      </c>
      <c r="I22" s="6" t="s">
        <v>46</v>
      </c>
      <c r="J22" s="125" t="s">
        <v>14</v>
      </c>
      <c r="K22" s="9"/>
      <c r="L22" s="9"/>
      <c r="M22" s="9"/>
      <c r="N22" s="9"/>
      <c r="O22" s="9"/>
      <c r="P22" s="12"/>
      <c r="Q22" s="12"/>
      <c r="R22" s="13">
        <v>0.25</v>
      </c>
      <c r="S22" s="13">
        <v>0.25</v>
      </c>
      <c r="T22" s="9"/>
      <c r="U22" s="9"/>
      <c r="V22" s="9"/>
    </row>
    <row r="23" spans="1:22" s="126" customFormat="1" ht="138" customHeight="1" x14ac:dyDescent="0.25">
      <c r="A23" s="196"/>
      <c r="B23" s="40" t="s">
        <v>446</v>
      </c>
      <c r="C23" s="14" t="s">
        <v>18</v>
      </c>
      <c r="D23" s="15" t="s">
        <v>19</v>
      </c>
      <c r="E23" s="16">
        <v>1</v>
      </c>
      <c r="F23" s="41">
        <v>0</v>
      </c>
      <c r="G23" s="16">
        <f t="shared" si="0"/>
        <v>0</v>
      </c>
      <c r="H23" s="37" t="s">
        <v>20</v>
      </c>
      <c r="I23" s="6" t="s">
        <v>45</v>
      </c>
      <c r="J23" s="125" t="s">
        <v>21</v>
      </c>
      <c r="K23" s="9"/>
      <c r="L23" s="9"/>
      <c r="M23" s="17">
        <v>0.3</v>
      </c>
      <c r="N23" s="9"/>
      <c r="O23" s="9"/>
      <c r="P23" s="17">
        <v>0.3</v>
      </c>
      <c r="Q23" s="9"/>
      <c r="R23" s="9"/>
      <c r="S23" s="17">
        <v>0.4</v>
      </c>
      <c r="T23" s="9"/>
      <c r="U23" s="9"/>
      <c r="V23" s="9"/>
    </row>
    <row r="24" spans="1:22" s="126" customFormat="1" ht="82.5" customHeight="1" x14ac:dyDescent="0.25">
      <c r="A24" s="196"/>
      <c r="B24" s="40" t="s">
        <v>446</v>
      </c>
      <c r="C24" s="43" t="s">
        <v>22</v>
      </c>
      <c r="D24" s="44" t="s">
        <v>23</v>
      </c>
      <c r="E24" s="24">
        <v>4</v>
      </c>
      <c r="F24" s="24">
        <v>0</v>
      </c>
      <c r="G24" s="41">
        <f t="shared" si="0"/>
        <v>0</v>
      </c>
      <c r="H24" s="38" t="s">
        <v>24</v>
      </c>
      <c r="I24" s="45" t="s">
        <v>45</v>
      </c>
      <c r="J24" s="125" t="s">
        <v>14</v>
      </c>
      <c r="K24" s="9"/>
      <c r="L24" s="9"/>
      <c r="M24" s="10">
        <v>1</v>
      </c>
      <c r="N24" s="9"/>
      <c r="O24" s="9"/>
      <c r="P24" s="10">
        <v>1</v>
      </c>
      <c r="Q24" s="9"/>
      <c r="R24" s="9"/>
      <c r="S24" s="10">
        <v>1</v>
      </c>
      <c r="T24" s="9"/>
      <c r="U24" s="9"/>
      <c r="V24" s="10">
        <v>1</v>
      </c>
    </row>
    <row r="25" spans="1:22" s="126" customFormat="1" ht="75" customHeight="1" x14ac:dyDescent="0.25">
      <c r="A25" s="196"/>
      <c r="B25" s="40" t="s">
        <v>446</v>
      </c>
      <c r="C25" s="14" t="s">
        <v>25</v>
      </c>
      <c r="D25" s="15" t="s">
        <v>26</v>
      </c>
      <c r="E25" s="24">
        <v>4</v>
      </c>
      <c r="F25" s="24">
        <v>0</v>
      </c>
      <c r="G25" s="41">
        <f t="shared" si="0"/>
        <v>0</v>
      </c>
      <c r="H25" s="37" t="s">
        <v>27</v>
      </c>
      <c r="I25" s="15" t="s">
        <v>45</v>
      </c>
      <c r="J25" s="125" t="s">
        <v>14</v>
      </c>
      <c r="K25" s="9"/>
      <c r="L25" s="9"/>
      <c r="M25" s="10">
        <v>1</v>
      </c>
      <c r="N25" s="9"/>
      <c r="O25" s="9"/>
      <c r="P25" s="10">
        <v>1</v>
      </c>
      <c r="Q25" s="9"/>
      <c r="R25" s="9"/>
      <c r="S25" s="10">
        <v>1</v>
      </c>
      <c r="T25" s="9"/>
      <c r="U25" s="9"/>
      <c r="V25" s="10">
        <v>1</v>
      </c>
    </row>
    <row r="26" spans="1:22" s="126" customFormat="1" ht="80.25" customHeight="1" x14ac:dyDescent="0.25">
      <c r="A26" s="196"/>
      <c r="B26" s="40" t="s">
        <v>446</v>
      </c>
      <c r="C26" s="14" t="s">
        <v>28</v>
      </c>
      <c r="D26" s="15" t="s">
        <v>29</v>
      </c>
      <c r="E26" s="46">
        <v>50</v>
      </c>
      <c r="F26" s="46">
        <v>0</v>
      </c>
      <c r="G26" s="41">
        <f t="shared" si="0"/>
        <v>0</v>
      </c>
      <c r="H26" s="38" t="s">
        <v>30</v>
      </c>
      <c r="I26" s="15" t="s">
        <v>45</v>
      </c>
      <c r="J26" s="125" t="s">
        <v>14</v>
      </c>
      <c r="K26" s="12"/>
      <c r="L26" s="12"/>
      <c r="M26" s="12"/>
      <c r="N26" s="12"/>
      <c r="O26" s="12"/>
      <c r="P26" s="10">
        <v>20</v>
      </c>
      <c r="Q26" s="9"/>
      <c r="R26" s="12"/>
      <c r="S26" s="10">
        <v>15</v>
      </c>
      <c r="T26" s="12"/>
      <c r="U26" s="12"/>
      <c r="V26" s="10">
        <v>15</v>
      </c>
    </row>
    <row r="27" spans="1:22" s="126" customFormat="1" ht="93.75" customHeight="1" x14ac:dyDescent="0.25">
      <c r="A27" s="196"/>
      <c r="B27" s="40" t="s">
        <v>446</v>
      </c>
      <c r="C27" s="14" t="s">
        <v>31</v>
      </c>
      <c r="D27" s="15" t="s">
        <v>32</v>
      </c>
      <c r="E27" s="42">
        <v>1</v>
      </c>
      <c r="F27" s="18">
        <v>0</v>
      </c>
      <c r="G27" s="19">
        <f t="shared" si="0"/>
        <v>0</v>
      </c>
      <c r="H27" s="37" t="s">
        <v>33</v>
      </c>
      <c r="I27" s="15" t="s">
        <v>45</v>
      </c>
      <c r="J27" s="67" t="s">
        <v>34</v>
      </c>
      <c r="K27" s="9"/>
      <c r="L27" s="9"/>
      <c r="M27" s="9"/>
      <c r="N27" s="9"/>
      <c r="O27" s="9"/>
      <c r="P27" s="9"/>
      <c r="Q27" s="9"/>
      <c r="R27" s="9"/>
      <c r="S27" s="9"/>
      <c r="T27" s="9"/>
      <c r="U27" s="9"/>
      <c r="V27" s="17">
        <v>1</v>
      </c>
    </row>
    <row r="28" spans="1:22" s="126" customFormat="1" ht="87.75" customHeight="1" x14ac:dyDescent="0.25">
      <c r="A28" s="196"/>
      <c r="B28" s="40" t="s">
        <v>446</v>
      </c>
      <c r="C28" s="14" t="s">
        <v>35</v>
      </c>
      <c r="D28" s="15" t="s">
        <v>36</v>
      </c>
      <c r="E28" s="41">
        <v>1</v>
      </c>
      <c r="F28" s="41">
        <v>0</v>
      </c>
      <c r="G28" s="19">
        <f t="shared" si="0"/>
        <v>0</v>
      </c>
      <c r="H28" s="37" t="s">
        <v>37</v>
      </c>
      <c r="I28" s="15" t="s">
        <v>45</v>
      </c>
      <c r="J28" s="67" t="s">
        <v>38</v>
      </c>
      <c r="K28" s="9"/>
      <c r="L28" s="9"/>
      <c r="M28" s="17">
        <v>0.5</v>
      </c>
      <c r="N28" s="9"/>
      <c r="O28" s="9"/>
      <c r="P28" s="9"/>
      <c r="Q28" s="9"/>
      <c r="R28" s="9"/>
      <c r="S28" s="17">
        <v>0.5</v>
      </c>
      <c r="T28" s="9"/>
      <c r="U28" s="9"/>
      <c r="V28" s="9"/>
    </row>
    <row r="29" spans="1:22" s="126" customFormat="1" ht="93" customHeight="1" x14ac:dyDescent="0.25">
      <c r="A29" s="196"/>
      <c r="B29" s="40" t="s">
        <v>446</v>
      </c>
      <c r="C29" s="14" t="s">
        <v>39</v>
      </c>
      <c r="D29" s="15" t="s">
        <v>40</v>
      </c>
      <c r="E29" s="15">
        <v>1</v>
      </c>
      <c r="F29" s="15">
        <v>0</v>
      </c>
      <c r="G29" s="16">
        <f t="shared" si="0"/>
        <v>0</v>
      </c>
      <c r="H29" s="37" t="s">
        <v>37</v>
      </c>
      <c r="I29" s="15" t="s">
        <v>45</v>
      </c>
      <c r="J29" s="67" t="s">
        <v>38</v>
      </c>
      <c r="K29" s="9"/>
      <c r="L29" s="9"/>
      <c r="M29" s="9"/>
      <c r="N29" s="9"/>
      <c r="O29" s="9"/>
      <c r="P29" s="9"/>
      <c r="Q29" s="9"/>
      <c r="R29" s="9"/>
      <c r="S29" s="9"/>
      <c r="T29" s="9"/>
      <c r="U29" s="9"/>
      <c r="V29" s="10">
        <v>1</v>
      </c>
    </row>
    <row r="30" spans="1:22" s="126" customFormat="1" ht="110.25" customHeight="1" x14ac:dyDescent="0.25">
      <c r="A30" s="196"/>
      <c r="B30" s="40" t="s">
        <v>446</v>
      </c>
      <c r="C30" s="14" t="s">
        <v>41</v>
      </c>
      <c r="D30" s="6" t="s">
        <v>42</v>
      </c>
      <c r="E30" s="15">
        <v>1</v>
      </c>
      <c r="F30" s="16">
        <v>0</v>
      </c>
      <c r="G30" s="16">
        <f t="shared" si="0"/>
        <v>0</v>
      </c>
      <c r="H30" s="37" t="s">
        <v>37</v>
      </c>
      <c r="I30" s="15" t="s">
        <v>45</v>
      </c>
      <c r="J30" s="67" t="s">
        <v>38</v>
      </c>
      <c r="K30" s="172"/>
      <c r="L30" s="172"/>
      <c r="M30" s="17"/>
      <c r="N30" s="172"/>
      <c r="O30" s="172"/>
      <c r="P30" s="172"/>
      <c r="Q30" s="172"/>
      <c r="R30" s="172"/>
      <c r="S30" s="172"/>
      <c r="T30" s="17"/>
      <c r="U30" s="172"/>
      <c r="V30" s="172"/>
    </row>
    <row r="31" spans="1:22" s="126" customFormat="1" ht="138.75" customHeight="1" x14ac:dyDescent="0.25">
      <c r="A31" s="196"/>
      <c r="B31" s="40" t="s">
        <v>446</v>
      </c>
      <c r="C31" s="20" t="s">
        <v>43</v>
      </c>
      <c r="D31" s="21" t="s">
        <v>44</v>
      </c>
      <c r="E31" s="47">
        <v>1</v>
      </c>
      <c r="F31" s="47">
        <v>0</v>
      </c>
      <c r="G31" s="47">
        <f t="shared" si="0"/>
        <v>0</v>
      </c>
      <c r="H31" s="20" t="s">
        <v>440</v>
      </c>
      <c r="I31" s="21" t="s">
        <v>45</v>
      </c>
      <c r="J31" s="67" t="s">
        <v>38</v>
      </c>
      <c r="K31" s="9"/>
      <c r="L31" s="9"/>
      <c r="M31" s="17">
        <v>0.25</v>
      </c>
      <c r="N31" s="9"/>
      <c r="O31" s="9"/>
      <c r="P31" s="17">
        <v>0.25</v>
      </c>
      <c r="Q31" s="9"/>
      <c r="R31" s="9"/>
      <c r="S31" s="17">
        <v>0.25</v>
      </c>
      <c r="T31" s="9"/>
      <c r="U31" s="9"/>
      <c r="V31" s="17">
        <v>0.25</v>
      </c>
    </row>
    <row r="32" spans="1:22" s="126" customFormat="1" ht="142.5" customHeight="1" x14ac:dyDescent="0.25">
      <c r="A32" s="188" t="s">
        <v>442</v>
      </c>
      <c r="B32" s="48" t="s">
        <v>446</v>
      </c>
      <c r="C32" s="49" t="s">
        <v>47</v>
      </c>
      <c r="D32" s="49" t="s">
        <v>48</v>
      </c>
      <c r="E32" s="50" t="s">
        <v>49</v>
      </c>
      <c r="F32" s="51">
        <v>0</v>
      </c>
      <c r="G32" s="52">
        <f>+F32/E32</f>
        <v>0</v>
      </c>
      <c r="H32" s="53" t="s">
        <v>50</v>
      </c>
      <c r="I32" s="54" t="s">
        <v>92</v>
      </c>
      <c r="J32" s="186" t="s">
        <v>51</v>
      </c>
      <c r="K32" s="63"/>
      <c r="L32" s="63"/>
      <c r="M32" s="63"/>
      <c r="N32" s="63"/>
      <c r="O32" s="63"/>
      <c r="P32" s="63"/>
      <c r="Q32" s="63"/>
      <c r="R32" s="63"/>
      <c r="S32" s="55">
        <v>5</v>
      </c>
      <c r="T32" s="63"/>
      <c r="U32" s="63"/>
      <c r="V32" s="63"/>
    </row>
    <row r="33" spans="1:22" s="126" customFormat="1" ht="91.5" customHeight="1" x14ac:dyDescent="0.25">
      <c r="A33" s="188"/>
      <c r="B33" s="56" t="s">
        <v>446</v>
      </c>
      <c r="C33" s="49" t="s">
        <v>52</v>
      </c>
      <c r="D33" s="49" t="s">
        <v>53</v>
      </c>
      <c r="E33" s="50" t="s">
        <v>54</v>
      </c>
      <c r="F33" s="51">
        <v>0</v>
      </c>
      <c r="G33" s="52">
        <f>+F33/E33</f>
        <v>0</v>
      </c>
      <c r="H33" s="49" t="s">
        <v>482</v>
      </c>
      <c r="I33" s="54" t="s">
        <v>92</v>
      </c>
      <c r="J33" s="186"/>
      <c r="K33" s="63"/>
      <c r="L33" s="63"/>
      <c r="M33" s="63"/>
      <c r="N33" s="63"/>
      <c r="O33" s="63"/>
      <c r="P33" s="55">
        <v>2</v>
      </c>
      <c r="Q33" s="63"/>
      <c r="R33" s="63"/>
      <c r="S33" s="63"/>
      <c r="T33" s="63"/>
      <c r="U33" s="63"/>
      <c r="V33" s="63"/>
    </row>
    <row r="34" spans="1:22" s="126" customFormat="1" ht="81.75" customHeight="1" x14ac:dyDescent="0.25">
      <c r="A34" s="188"/>
      <c r="B34" s="56" t="s">
        <v>446</v>
      </c>
      <c r="C34" s="49" t="s">
        <v>55</v>
      </c>
      <c r="D34" s="49" t="s">
        <v>85</v>
      </c>
      <c r="E34" s="57">
        <v>0.9</v>
      </c>
      <c r="F34" s="58">
        <v>0</v>
      </c>
      <c r="G34" s="52">
        <f t="shared" ref="G34:G42" si="1">+F34/E34</f>
        <v>0</v>
      </c>
      <c r="H34" s="49" t="s">
        <v>56</v>
      </c>
      <c r="I34" s="54" t="s">
        <v>92</v>
      </c>
      <c r="J34" s="138" t="s">
        <v>58</v>
      </c>
      <c r="K34" s="63"/>
      <c r="L34" s="63"/>
      <c r="M34" s="55">
        <v>1</v>
      </c>
      <c r="N34" s="63"/>
      <c r="O34" s="63"/>
      <c r="P34" s="55">
        <v>1</v>
      </c>
      <c r="Q34" s="63"/>
      <c r="R34" s="63"/>
      <c r="S34" s="55">
        <v>1</v>
      </c>
      <c r="T34" s="63"/>
      <c r="U34" s="63"/>
      <c r="V34" s="55">
        <v>1</v>
      </c>
    </row>
    <row r="35" spans="1:22" s="126" customFormat="1" ht="93" customHeight="1" x14ac:dyDescent="0.25">
      <c r="A35" s="188"/>
      <c r="B35" s="56" t="s">
        <v>446</v>
      </c>
      <c r="C35" s="49" t="s">
        <v>59</v>
      </c>
      <c r="D35" s="49" t="s">
        <v>86</v>
      </c>
      <c r="E35" s="59">
        <v>0.85</v>
      </c>
      <c r="F35" s="58">
        <v>0</v>
      </c>
      <c r="G35" s="52">
        <f t="shared" si="1"/>
        <v>0</v>
      </c>
      <c r="H35" s="54" t="s">
        <v>60</v>
      </c>
      <c r="I35" s="54" t="s">
        <v>92</v>
      </c>
      <c r="J35" s="1" t="s">
        <v>61</v>
      </c>
      <c r="K35" s="55">
        <v>1</v>
      </c>
      <c r="L35" s="55">
        <v>1</v>
      </c>
      <c r="M35" s="55">
        <v>1</v>
      </c>
      <c r="N35" s="55">
        <v>1</v>
      </c>
      <c r="O35" s="55">
        <v>1</v>
      </c>
      <c r="P35" s="55">
        <v>1</v>
      </c>
      <c r="Q35" s="55">
        <v>1</v>
      </c>
      <c r="R35" s="55">
        <v>1</v>
      </c>
      <c r="S35" s="55">
        <v>1</v>
      </c>
      <c r="T35" s="55">
        <v>1</v>
      </c>
      <c r="U35" s="55">
        <v>1</v>
      </c>
      <c r="V35" s="55">
        <v>1</v>
      </c>
    </row>
    <row r="36" spans="1:22" s="126" customFormat="1" ht="117" customHeight="1" x14ac:dyDescent="0.25">
      <c r="A36" s="188"/>
      <c r="B36" s="56" t="s">
        <v>446</v>
      </c>
      <c r="C36" s="49" t="s">
        <v>62</v>
      </c>
      <c r="D36" s="49" t="s">
        <v>87</v>
      </c>
      <c r="E36" s="58" t="s">
        <v>88</v>
      </c>
      <c r="F36" s="60">
        <v>0</v>
      </c>
      <c r="G36" s="52">
        <f t="shared" si="1"/>
        <v>0</v>
      </c>
      <c r="H36" s="49" t="s">
        <v>64</v>
      </c>
      <c r="I36" s="54" t="s">
        <v>92</v>
      </c>
      <c r="J36" s="61" t="s">
        <v>65</v>
      </c>
      <c r="K36" s="63"/>
      <c r="L36" s="63"/>
      <c r="M36" s="63"/>
      <c r="N36" s="63"/>
      <c r="O36" s="55">
        <v>1</v>
      </c>
      <c r="P36" s="63"/>
      <c r="Q36" s="63"/>
      <c r="R36" s="63"/>
      <c r="S36" s="63"/>
      <c r="T36" s="63"/>
      <c r="U36" s="63"/>
      <c r="V36" s="63"/>
    </row>
    <row r="37" spans="1:22" s="126" customFormat="1" ht="111.75" customHeight="1" x14ac:dyDescent="0.25">
      <c r="A37" s="188"/>
      <c r="B37" s="56" t="s">
        <v>446</v>
      </c>
      <c r="C37" s="49" t="s">
        <v>66</v>
      </c>
      <c r="D37" s="49" t="s">
        <v>89</v>
      </c>
      <c r="E37" s="58" t="s">
        <v>88</v>
      </c>
      <c r="F37" s="60">
        <v>0</v>
      </c>
      <c r="G37" s="52">
        <f t="shared" si="1"/>
        <v>0</v>
      </c>
      <c r="H37" s="49" t="s">
        <v>67</v>
      </c>
      <c r="I37" s="54" t="s">
        <v>92</v>
      </c>
      <c r="J37" s="61" t="s">
        <v>68</v>
      </c>
      <c r="K37" s="63"/>
      <c r="L37" s="63"/>
      <c r="M37" s="62">
        <v>0.5</v>
      </c>
      <c r="N37" s="63"/>
      <c r="O37" s="62">
        <v>0.5</v>
      </c>
      <c r="P37" s="63"/>
      <c r="Q37" s="63"/>
      <c r="R37" s="63"/>
      <c r="S37" s="63"/>
      <c r="T37" s="63"/>
      <c r="U37" s="63"/>
      <c r="V37" s="63"/>
    </row>
    <row r="38" spans="1:22" s="126" customFormat="1" ht="97.5" customHeight="1" x14ac:dyDescent="0.25">
      <c r="A38" s="188"/>
      <c r="B38" s="56" t="s">
        <v>446</v>
      </c>
      <c r="C38" s="49" t="s">
        <v>69</v>
      </c>
      <c r="D38" s="49" t="s">
        <v>70</v>
      </c>
      <c r="E38" s="58" t="s">
        <v>71</v>
      </c>
      <c r="F38" s="60">
        <v>0</v>
      </c>
      <c r="G38" s="52">
        <f t="shared" si="1"/>
        <v>0</v>
      </c>
      <c r="H38" s="49" t="s">
        <v>72</v>
      </c>
      <c r="I38" s="54" t="s">
        <v>92</v>
      </c>
      <c r="J38" s="1" t="s">
        <v>73</v>
      </c>
      <c r="K38" s="63"/>
      <c r="L38" s="62">
        <v>0.25</v>
      </c>
      <c r="M38" s="28"/>
      <c r="N38" s="62">
        <v>0.25</v>
      </c>
      <c r="O38" s="28"/>
      <c r="P38" s="28"/>
      <c r="Q38" s="28"/>
      <c r="R38" s="62">
        <v>0.25</v>
      </c>
      <c r="S38" s="28"/>
      <c r="T38" s="28"/>
      <c r="U38" s="28"/>
      <c r="V38" s="62">
        <v>0.22</v>
      </c>
    </row>
    <row r="39" spans="1:22" s="126" customFormat="1" ht="108" customHeight="1" x14ac:dyDescent="0.25">
      <c r="A39" s="188"/>
      <c r="B39" s="56" t="s">
        <v>446</v>
      </c>
      <c r="C39" s="49" t="s">
        <v>74</v>
      </c>
      <c r="D39" s="49" t="s">
        <v>90</v>
      </c>
      <c r="E39" s="58" t="s">
        <v>63</v>
      </c>
      <c r="F39" s="60">
        <v>0</v>
      </c>
      <c r="G39" s="52">
        <f t="shared" si="1"/>
        <v>0</v>
      </c>
      <c r="H39" s="49" t="s">
        <v>75</v>
      </c>
      <c r="I39" s="54" t="s">
        <v>92</v>
      </c>
      <c r="J39" s="61" t="s">
        <v>76</v>
      </c>
      <c r="K39" s="63"/>
      <c r="L39" s="63"/>
      <c r="M39" s="62">
        <v>1</v>
      </c>
      <c r="N39" s="63"/>
      <c r="O39" s="63"/>
      <c r="P39" s="63"/>
      <c r="Q39" s="63"/>
      <c r="R39" s="63"/>
      <c r="S39" s="63"/>
      <c r="T39" s="63"/>
      <c r="U39" s="63"/>
      <c r="V39" s="63"/>
    </row>
    <row r="40" spans="1:22" s="126" customFormat="1" ht="102.75" customHeight="1" x14ac:dyDescent="0.25">
      <c r="A40" s="188"/>
      <c r="B40" s="56" t="s">
        <v>446</v>
      </c>
      <c r="C40" s="137" t="s">
        <v>77</v>
      </c>
      <c r="D40" s="64" t="s">
        <v>91</v>
      </c>
      <c r="E40" s="47">
        <v>0.9</v>
      </c>
      <c r="F40" s="65">
        <v>0</v>
      </c>
      <c r="G40" s="52">
        <f t="shared" si="1"/>
        <v>0</v>
      </c>
      <c r="H40" s="66" t="s">
        <v>78</v>
      </c>
      <c r="I40" s="54" t="s">
        <v>92</v>
      </c>
      <c r="J40" s="67" t="s">
        <v>79</v>
      </c>
      <c r="K40" s="12"/>
      <c r="L40" s="12"/>
      <c r="M40" s="62">
        <v>0.25</v>
      </c>
      <c r="N40" s="12"/>
      <c r="O40" s="12"/>
      <c r="P40" s="62">
        <v>0.5</v>
      </c>
      <c r="Q40" s="12"/>
      <c r="R40" s="12"/>
      <c r="S40" s="62">
        <v>0.75</v>
      </c>
      <c r="T40" s="12"/>
      <c r="U40" s="12"/>
      <c r="V40" s="62">
        <v>0.9</v>
      </c>
    </row>
    <row r="41" spans="1:22" s="126" customFormat="1" ht="81.75" customHeight="1" x14ac:dyDescent="0.25">
      <c r="A41" s="188"/>
      <c r="B41" s="56" t="s">
        <v>446</v>
      </c>
      <c r="C41" s="68" t="s">
        <v>22</v>
      </c>
      <c r="D41" s="68" t="s">
        <v>23</v>
      </c>
      <c r="E41" s="69">
        <v>32</v>
      </c>
      <c r="F41" s="60">
        <v>0</v>
      </c>
      <c r="G41" s="59">
        <f t="shared" si="1"/>
        <v>0</v>
      </c>
      <c r="H41" s="69" t="s">
        <v>80</v>
      </c>
      <c r="I41" s="54" t="s">
        <v>92</v>
      </c>
      <c r="J41" s="70" t="s">
        <v>81</v>
      </c>
      <c r="K41" s="71"/>
      <c r="L41" s="71"/>
      <c r="M41" s="72">
        <v>8</v>
      </c>
      <c r="N41" s="71"/>
      <c r="O41" s="71"/>
      <c r="P41" s="72">
        <v>8</v>
      </c>
      <c r="Q41" s="71"/>
      <c r="R41" s="71"/>
      <c r="S41" s="72">
        <v>8</v>
      </c>
      <c r="T41" s="71"/>
      <c r="U41" s="71"/>
      <c r="V41" s="72">
        <v>8</v>
      </c>
    </row>
    <row r="42" spans="1:22" s="126" customFormat="1" ht="85.5" customHeight="1" x14ac:dyDescent="0.25">
      <c r="A42" s="188"/>
      <c r="B42" s="56" t="s">
        <v>446</v>
      </c>
      <c r="C42" s="73" t="s">
        <v>82</v>
      </c>
      <c r="D42" s="69" t="s">
        <v>349</v>
      </c>
      <c r="E42" s="74">
        <v>1</v>
      </c>
      <c r="F42" s="69">
        <v>0</v>
      </c>
      <c r="G42" s="59">
        <f t="shared" si="1"/>
        <v>0</v>
      </c>
      <c r="H42" s="69" t="s">
        <v>83</v>
      </c>
      <c r="I42" s="54" t="s">
        <v>92</v>
      </c>
      <c r="J42" s="70" t="s">
        <v>84</v>
      </c>
      <c r="K42" s="12"/>
      <c r="L42" s="12"/>
      <c r="M42" s="62">
        <v>0.1</v>
      </c>
      <c r="N42" s="62">
        <v>0.1</v>
      </c>
      <c r="O42" s="62">
        <v>0.1</v>
      </c>
      <c r="P42" s="62">
        <v>0.1</v>
      </c>
      <c r="Q42" s="62">
        <v>0.1</v>
      </c>
      <c r="R42" s="62">
        <v>0.1</v>
      </c>
      <c r="S42" s="62">
        <v>0.1</v>
      </c>
      <c r="T42" s="62">
        <v>0.1</v>
      </c>
      <c r="U42" s="62">
        <v>0.1</v>
      </c>
      <c r="V42" s="62">
        <v>0.1</v>
      </c>
    </row>
    <row r="43" spans="1:22" s="126" customFormat="1" ht="145.5" customHeight="1" x14ac:dyDescent="0.25">
      <c r="A43" s="188"/>
      <c r="B43" s="56" t="s">
        <v>446</v>
      </c>
      <c r="C43" s="1" t="s">
        <v>350</v>
      </c>
      <c r="D43" s="75" t="s">
        <v>351</v>
      </c>
      <c r="E43" s="76">
        <v>1</v>
      </c>
      <c r="F43" s="47">
        <v>0</v>
      </c>
      <c r="G43" s="47">
        <f>+F43/E43</f>
        <v>0</v>
      </c>
      <c r="H43" s="56" t="s">
        <v>353</v>
      </c>
      <c r="I43" s="54" t="s">
        <v>92</v>
      </c>
      <c r="J43" s="77" t="s">
        <v>355</v>
      </c>
      <c r="K43" s="12"/>
      <c r="L43" s="12"/>
      <c r="M43" s="12"/>
      <c r="N43" s="12"/>
      <c r="O43" s="12"/>
      <c r="P43" s="55">
        <v>1</v>
      </c>
      <c r="Q43" s="12"/>
      <c r="R43" s="12"/>
      <c r="S43" s="12"/>
      <c r="T43" s="12"/>
      <c r="U43" s="12"/>
      <c r="V43" s="12"/>
    </row>
    <row r="44" spans="1:22" s="126" customFormat="1" ht="72.75" customHeight="1" x14ac:dyDescent="0.25">
      <c r="A44" s="188"/>
      <c r="B44" s="56" t="s">
        <v>446</v>
      </c>
      <c r="C44" s="1" t="s">
        <v>352</v>
      </c>
      <c r="D44" s="75" t="s">
        <v>351</v>
      </c>
      <c r="E44" s="76">
        <v>4</v>
      </c>
      <c r="F44" s="47">
        <v>0</v>
      </c>
      <c r="G44" s="47">
        <f>(+(P44+S44+V44+Z44)/E44)</f>
        <v>0.75</v>
      </c>
      <c r="H44" s="56" t="s">
        <v>354</v>
      </c>
      <c r="I44" s="54" t="s">
        <v>92</v>
      </c>
      <c r="J44" s="77" t="s">
        <v>355</v>
      </c>
      <c r="K44" s="12"/>
      <c r="L44" s="12"/>
      <c r="M44" s="55">
        <v>1</v>
      </c>
      <c r="N44" s="12"/>
      <c r="O44" s="12"/>
      <c r="P44" s="55">
        <v>1</v>
      </c>
      <c r="Q44" s="12"/>
      <c r="R44" s="12"/>
      <c r="S44" s="55">
        <v>1</v>
      </c>
      <c r="T44" s="12"/>
      <c r="U44" s="12"/>
      <c r="V44" s="55">
        <v>1</v>
      </c>
    </row>
    <row r="45" spans="1:22" s="126" customFormat="1" ht="67.5" customHeight="1" x14ac:dyDescent="0.25">
      <c r="A45" s="191" t="s">
        <v>442</v>
      </c>
      <c r="B45" s="78" t="s">
        <v>446</v>
      </c>
      <c r="C45" s="192" t="s">
        <v>93</v>
      </c>
      <c r="D45" s="192" t="s">
        <v>94</v>
      </c>
      <c r="E45" s="194">
        <v>1</v>
      </c>
      <c r="F45" s="194">
        <v>0</v>
      </c>
      <c r="G45" s="195">
        <f>+F45/E45</f>
        <v>0</v>
      </c>
      <c r="H45" s="192" t="s">
        <v>453</v>
      </c>
      <c r="I45" s="193" t="s">
        <v>95</v>
      </c>
      <c r="J45" s="184" t="s">
        <v>96</v>
      </c>
      <c r="K45" s="180"/>
      <c r="L45" s="180"/>
      <c r="M45" s="180"/>
      <c r="N45" s="180"/>
      <c r="O45" s="180"/>
      <c r="P45" s="180"/>
      <c r="Q45" s="180"/>
      <c r="R45" s="180"/>
      <c r="S45" s="180"/>
      <c r="T45" s="181"/>
      <c r="U45" s="180"/>
      <c r="V45" s="187">
        <v>0</v>
      </c>
    </row>
    <row r="46" spans="1:22" s="126" customFormat="1" ht="60" customHeight="1" x14ac:dyDescent="0.25">
      <c r="A46" s="191"/>
      <c r="B46" s="78" t="s">
        <v>446</v>
      </c>
      <c r="C46" s="192"/>
      <c r="D46" s="192"/>
      <c r="E46" s="194"/>
      <c r="F46" s="194"/>
      <c r="G46" s="195"/>
      <c r="H46" s="192"/>
      <c r="I46" s="193"/>
      <c r="J46" s="184"/>
      <c r="K46" s="180"/>
      <c r="L46" s="180"/>
      <c r="M46" s="180"/>
      <c r="N46" s="180"/>
      <c r="O46" s="180"/>
      <c r="P46" s="180"/>
      <c r="Q46" s="180"/>
      <c r="R46" s="180"/>
      <c r="S46" s="180"/>
      <c r="T46" s="181"/>
      <c r="U46" s="180"/>
      <c r="V46" s="187"/>
    </row>
    <row r="47" spans="1:22" s="126" customFormat="1" ht="78" customHeight="1" x14ac:dyDescent="0.25">
      <c r="A47" s="191"/>
      <c r="B47" s="78" t="s">
        <v>446</v>
      </c>
      <c r="C47" s="192"/>
      <c r="D47" s="192"/>
      <c r="E47" s="194"/>
      <c r="F47" s="194"/>
      <c r="G47" s="195"/>
      <c r="H47" s="192"/>
      <c r="I47" s="193"/>
      <c r="J47" s="184"/>
      <c r="K47" s="180"/>
      <c r="L47" s="180"/>
      <c r="M47" s="180"/>
      <c r="N47" s="180"/>
      <c r="O47" s="180"/>
      <c r="P47" s="180"/>
      <c r="Q47" s="180"/>
      <c r="R47" s="180"/>
      <c r="S47" s="180"/>
      <c r="T47" s="181"/>
      <c r="U47" s="180"/>
      <c r="V47" s="187"/>
    </row>
    <row r="48" spans="1:22" s="126" customFormat="1" ht="71.25" customHeight="1" x14ac:dyDescent="0.25">
      <c r="A48" s="191"/>
      <c r="B48" s="78" t="s">
        <v>446</v>
      </c>
      <c r="C48" s="44" t="s">
        <v>97</v>
      </c>
      <c r="D48" s="44" t="s">
        <v>98</v>
      </c>
      <c r="E48" s="22">
        <v>1</v>
      </c>
      <c r="F48" s="23">
        <v>0</v>
      </c>
      <c r="G48" s="22">
        <f>+F48/E48</f>
        <v>0</v>
      </c>
      <c r="H48" s="44" t="s">
        <v>99</v>
      </c>
      <c r="I48" s="131" t="s">
        <v>95</v>
      </c>
      <c r="J48" s="127"/>
      <c r="K48" s="79">
        <v>0</v>
      </c>
      <c r="L48" s="79">
        <v>0</v>
      </c>
      <c r="M48" s="79">
        <v>0</v>
      </c>
      <c r="N48" s="79">
        <v>0</v>
      </c>
      <c r="O48" s="79">
        <v>0</v>
      </c>
      <c r="P48" s="79">
        <v>0</v>
      </c>
      <c r="Q48" s="79">
        <v>0</v>
      </c>
      <c r="R48" s="79">
        <v>0</v>
      </c>
      <c r="S48" s="79">
        <v>0</v>
      </c>
      <c r="T48" s="79">
        <v>0</v>
      </c>
      <c r="U48" s="79">
        <v>0</v>
      </c>
      <c r="V48" s="79">
        <v>0</v>
      </c>
    </row>
    <row r="49" spans="1:22" s="126" customFormat="1" ht="56.25" customHeight="1" x14ac:dyDescent="0.25">
      <c r="A49" s="191"/>
      <c r="B49" s="78" t="s">
        <v>446</v>
      </c>
      <c r="C49" s="44" t="s">
        <v>22</v>
      </c>
      <c r="D49" s="44" t="s">
        <v>23</v>
      </c>
      <c r="E49" s="24">
        <v>1</v>
      </c>
      <c r="F49" s="24">
        <v>0</v>
      </c>
      <c r="G49" s="134">
        <f>+M49</f>
        <v>1</v>
      </c>
      <c r="H49" s="80" t="s">
        <v>100</v>
      </c>
      <c r="I49" s="44" t="s">
        <v>95</v>
      </c>
      <c r="J49" s="132" t="s">
        <v>101</v>
      </c>
      <c r="K49" s="12"/>
      <c r="L49" s="12"/>
      <c r="M49" s="55">
        <v>1</v>
      </c>
      <c r="N49" s="12"/>
      <c r="O49" s="12"/>
      <c r="P49" s="12"/>
      <c r="Q49" s="12"/>
      <c r="R49" s="12"/>
      <c r="S49" s="12"/>
      <c r="T49" s="12"/>
      <c r="U49" s="12"/>
      <c r="V49" s="12"/>
    </row>
    <row r="50" spans="1:22" s="126" customFormat="1" ht="69.75" customHeight="1" x14ac:dyDescent="0.25">
      <c r="A50" s="191"/>
      <c r="B50" s="78" t="s">
        <v>446</v>
      </c>
      <c r="C50" s="44" t="s">
        <v>102</v>
      </c>
      <c r="D50" s="44" t="s">
        <v>103</v>
      </c>
      <c r="E50" s="41">
        <v>1</v>
      </c>
      <c r="F50" s="25">
        <v>0</v>
      </c>
      <c r="G50" s="134">
        <f>+F50/E50</f>
        <v>0</v>
      </c>
      <c r="H50" s="44" t="s">
        <v>165</v>
      </c>
      <c r="I50" s="44" t="s">
        <v>95</v>
      </c>
      <c r="J50" s="132" t="s">
        <v>104</v>
      </c>
      <c r="K50" s="55">
        <v>1</v>
      </c>
      <c r="L50" s="55">
        <v>1</v>
      </c>
      <c r="M50" s="55">
        <v>1</v>
      </c>
      <c r="N50" s="55">
        <v>1</v>
      </c>
      <c r="O50" s="55">
        <v>1</v>
      </c>
      <c r="P50" s="55">
        <v>1</v>
      </c>
      <c r="Q50" s="55">
        <v>1</v>
      </c>
      <c r="R50" s="55">
        <v>1</v>
      </c>
      <c r="S50" s="55">
        <v>1</v>
      </c>
      <c r="T50" s="55">
        <v>1</v>
      </c>
      <c r="U50" s="55">
        <v>1</v>
      </c>
      <c r="V50" s="55">
        <v>1</v>
      </c>
    </row>
    <row r="51" spans="1:22" s="126" customFormat="1" ht="117.75" customHeight="1" x14ac:dyDescent="0.25">
      <c r="A51" s="191" t="s">
        <v>442</v>
      </c>
      <c r="B51" s="78" t="s">
        <v>446</v>
      </c>
      <c r="C51" s="130" t="s">
        <v>105</v>
      </c>
      <c r="D51" s="81" t="s">
        <v>106</v>
      </c>
      <c r="E51" s="140" t="s">
        <v>107</v>
      </c>
      <c r="F51" s="21">
        <v>0</v>
      </c>
      <c r="G51" s="134">
        <f>+F51/E51</f>
        <v>0</v>
      </c>
      <c r="H51" s="130" t="s">
        <v>108</v>
      </c>
      <c r="I51" s="82" t="s">
        <v>130</v>
      </c>
      <c r="J51" s="138" t="s">
        <v>109</v>
      </c>
      <c r="K51" s="63"/>
      <c r="L51" s="63"/>
      <c r="M51" s="55">
        <v>1</v>
      </c>
      <c r="N51" s="63"/>
      <c r="O51" s="63"/>
      <c r="P51" s="55">
        <v>1</v>
      </c>
      <c r="Q51" s="63"/>
      <c r="R51" s="63"/>
      <c r="S51" s="55">
        <v>1</v>
      </c>
      <c r="T51" s="63"/>
      <c r="U51" s="63"/>
      <c r="V51" s="63"/>
    </row>
    <row r="52" spans="1:22" s="126" customFormat="1" ht="125.25" customHeight="1" x14ac:dyDescent="0.25">
      <c r="A52" s="191"/>
      <c r="B52" s="78" t="s">
        <v>446</v>
      </c>
      <c r="C52" s="130" t="s">
        <v>110</v>
      </c>
      <c r="D52" s="140" t="s">
        <v>111</v>
      </c>
      <c r="E52" s="140" t="s">
        <v>88</v>
      </c>
      <c r="F52" s="21">
        <v>0</v>
      </c>
      <c r="G52" s="134">
        <f t="shared" ref="G52:G54" si="2">+F52/E52</f>
        <v>0</v>
      </c>
      <c r="H52" s="81" t="s">
        <v>112</v>
      </c>
      <c r="I52" s="138" t="s">
        <v>130</v>
      </c>
      <c r="J52" s="138" t="s">
        <v>113</v>
      </c>
      <c r="K52" s="63"/>
      <c r="L52" s="63"/>
      <c r="M52" s="63">
        <v>1</v>
      </c>
      <c r="N52" s="63"/>
      <c r="O52" s="63"/>
      <c r="P52" s="63"/>
      <c r="Q52" s="63"/>
      <c r="R52" s="63"/>
      <c r="S52" s="63"/>
      <c r="T52" s="63"/>
      <c r="U52" s="63"/>
      <c r="V52" s="63"/>
    </row>
    <row r="53" spans="1:22" s="126" customFormat="1" ht="120" customHeight="1" x14ac:dyDescent="0.25">
      <c r="A53" s="191"/>
      <c r="B53" s="78" t="s">
        <v>446</v>
      </c>
      <c r="C53" s="130" t="s">
        <v>114</v>
      </c>
      <c r="D53" s="140" t="s">
        <v>111</v>
      </c>
      <c r="E53" s="140" t="s">
        <v>88</v>
      </c>
      <c r="F53" s="21">
        <v>0</v>
      </c>
      <c r="G53" s="134">
        <f t="shared" si="2"/>
        <v>0</v>
      </c>
      <c r="H53" s="81" t="s">
        <v>115</v>
      </c>
      <c r="I53" s="138" t="s">
        <v>130</v>
      </c>
      <c r="J53" s="138" t="s">
        <v>113</v>
      </c>
      <c r="K53" s="63"/>
      <c r="L53" s="63"/>
      <c r="M53" s="63">
        <v>1</v>
      </c>
      <c r="N53" s="63"/>
      <c r="O53" s="63"/>
      <c r="P53" s="63"/>
      <c r="Q53" s="63"/>
      <c r="R53" s="63"/>
      <c r="S53" s="63"/>
      <c r="T53" s="63"/>
      <c r="U53" s="63"/>
      <c r="V53" s="63"/>
    </row>
    <row r="54" spans="1:22" s="126" customFormat="1" ht="100.5" customHeight="1" x14ac:dyDescent="0.25">
      <c r="A54" s="191"/>
      <c r="B54" s="78" t="s">
        <v>446</v>
      </c>
      <c r="C54" s="130" t="s">
        <v>116</v>
      </c>
      <c r="D54" s="140" t="s">
        <v>117</v>
      </c>
      <c r="E54" s="140" t="s">
        <v>88</v>
      </c>
      <c r="F54" s="21">
        <v>0</v>
      </c>
      <c r="G54" s="134">
        <f t="shared" si="2"/>
        <v>0</v>
      </c>
      <c r="H54" s="81" t="s">
        <v>118</v>
      </c>
      <c r="I54" s="138" t="s">
        <v>130</v>
      </c>
      <c r="J54" s="138" t="s">
        <v>119</v>
      </c>
      <c r="K54" s="63"/>
      <c r="L54" s="63"/>
      <c r="M54" s="12"/>
      <c r="N54" s="63"/>
      <c r="O54" s="63"/>
      <c r="P54" s="63"/>
      <c r="Q54" s="63">
        <v>1</v>
      </c>
      <c r="R54" s="63"/>
      <c r="S54" s="63"/>
      <c r="T54" s="63"/>
      <c r="U54" s="63"/>
      <c r="V54" s="63"/>
    </row>
    <row r="55" spans="1:22" s="126" customFormat="1" ht="87.75" customHeight="1" x14ac:dyDescent="0.25">
      <c r="A55" s="191"/>
      <c r="B55" s="78" t="s">
        <v>446</v>
      </c>
      <c r="C55" s="198" t="s">
        <v>120</v>
      </c>
      <c r="D55" s="199" t="s">
        <v>121</v>
      </c>
      <c r="E55" s="140" t="s">
        <v>122</v>
      </c>
      <c r="F55" s="21">
        <v>0</v>
      </c>
      <c r="G55" s="134">
        <f>+F55/E55</f>
        <v>0</v>
      </c>
      <c r="H55" s="81" t="s">
        <v>123</v>
      </c>
      <c r="I55" s="138" t="s">
        <v>130</v>
      </c>
      <c r="J55" s="138" t="s">
        <v>124</v>
      </c>
      <c r="K55" s="83">
        <v>0</v>
      </c>
      <c r="L55" s="83">
        <v>0</v>
      </c>
      <c r="M55" s="83">
        <v>0</v>
      </c>
      <c r="N55" s="83">
        <v>0</v>
      </c>
      <c r="O55" s="83">
        <v>0</v>
      </c>
      <c r="P55" s="83">
        <v>0</v>
      </c>
      <c r="Q55" s="83">
        <v>0</v>
      </c>
      <c r="R55" s="83">
        <v>0</v>
      </c>
      <c r="S55" s="83">
        <v>0</v>
      </c>
      <c r="T55" s="83">
        <v>0</v>
      </c>
      <c r="U55" s="83">
        <v>0</v>
      </c>
      <c r="V55" s="83">
        <v>0</v>
      </c>
    </row>
    <row r="56" spans="1:22" s="126" customFormat="1" ht="110.25" customHeight="1" x14ac:dyDescent="0.25">
      <c r="A56" s="191"/>
      <c r="B56" s="78" t="s">
        <v>446</v>
      </c>
      <c r="C56" s="198"/>
      <c r="D56" s="199"/>
      <c r="E56" s="140" t="s">
        <v>125</v>
      </c>
      <c r="F56" s="140">
        <v>0</v>
      </c>
      <c r="G56" s="134">
        <f>+F56/E56</f>
        <v>0</v>
      </c>
      <c r="H56" s="130" t="s">
        <v>126</v>
      </c>
      <c r="I56" s="138" t="s">
        <v>130</v>
      </c>
      <c r="J56" s="138" t="s">
        <v>127</v>
      </c>
      <c r="K56" s="63"/>
      <c r="L56" s="63"/>
      <c r="M56" s="63">
        <v>1</v>
      </c>
      <c r="N56" s="63"/>
      <c r="O56" s="63"/>
      <c r="P56" s="63">
        <v>1</v>
      </c>
      <c r="Q56" s="63"/>
      <c r="R56" s="63"/>
      <c r="S56" s="63">
        <v>1</v>
      </c>
      <c r="T56" s="63"/>
      <c r="U56" s="63"/>
      <c r="V56" s="63">
        <v>1</v>
      </c>
    </row>
    <row r="57" spans="1:22" s="126" customFormat="1" ht="90" customHeight="1" x14ac:dyDescent="0.25">
      <c r="A57" s="191"/>
      <c r="B57" s="78" t="s">
        <v>446</v>
      </c>
      <c r="C57" s="198"/>
      <c r="D57" s="199"/>
      <c r="E57" s="140" t="s">
        <v>125</v>
      </c>
      <c r="F57" s="21">
        <v>0</v>
      </c>
      <c r="G57" s="134">
        <f t="shared" ref="G57:G63" si="3">+F57/E57</f>
        <v>0</v>
      </c>
      <c r="H57" s="130" t="s">
        <v>128</v>
      </c>
      <c r="I57" s="138" t="s">
        <v>130</v>
      </c>
      <c r="J57" s="138" t="s">
        <v>129</v>
      </c>
      <c r="K57" s="63"/>
      <c r="L57" s="63"/>
      <c r="M57" s="63"/>
      <c r="N57" s="63"/>
      <c r="O57" s="63"/>
      <c r="P57" s="63"/>
      <c r="Q57" s="28">
        <v>1</v>
      </c>
      <c r="R57" s="63"/>
      <c r="S57" s="63"/>
      <c r="T57" s="63"/>
      <c r="U57" s="63"/>
      <c r="V57" s="63"/>
    </row>
    <row r="58" spans="1:22" s="126" customFormat="1" ht="96.75" customHeight="1" x14ac:dyDescent="0.25">
      <c r="A58" s="191" t="s">
        <v>442</v>
      </c>
      <c r="B58" s="78" t="s">
        <v>446</v>
      </c>
      <c r="C58" s="189" t="s">
        <v>131</v>
      </c>
      <c r="D58" s="84" t="s">
        <v>132</v>
      </c>
      <c r="E58" s="139">
        <v>1</v>
      </c>
      <c r="F58" s="139">
        <v>0</v>
      </c>
      <c r="G58" s="85">
        <f t="shared" si="3"/>
        <v>0</v>
      </c>
      <c r="H58" s="84" t="s">
        <v>133</v>
      </c>
      <c r="I58" s="82" t="s">
        <v>162</v>
      </c>
      <c r="J58" s="84" t="s">
        <v>134</v>
      </c>
      <c r="K58" s="63"/>
      <c r="L58" s="55">
        <v>1</v>
      </c>
      <c r="M58" s="63"/>
      <c r="N58" s="63"/>
      <c r="O58" s="63"/>
      <c r="P58" s="63"/>
      <c r="Q58" s="63"/>
      <c r="R58" s="63"/>
      <c r="S58" s="63"/>
      <c r="T58" s="63"/>
      <c r="U58" s="63"/>
      <c r="V58" s="63"/>
    </row>
    <row r="59" spans="1:22" s="126" customFormat="1" ht="91.5" customHeight="1" x14ac:dyDescent="0.25">
      <c r="A59" s="191"/>
      <c r="B59" s="78" t="s">
        <v>446</v>
      </c>
      <c r="C59" s="189"/>
      <c r="D59" s="84" t="s">
        <v>135</v>
      </c>
      <c r="E59" s="139">
        <v>1</v>
      </c>
      <c r="F59" s="139">
        <v>0</v>
      </c>
      <c r="G59" s="85">
        <f t="shared" si="3"/>
        <v>0</v>
      </c>
      <c r="H59" s="84" t="s">
        <v>133</v>
      </c>
      <c r="I59" s="82" t="s">
        <v>162</v>
      </c>
      <c r="J59" s="84" t="s">
        <v>134</v>
      </c>
      <c r="K59" s="63"/>
      <c r="L59" s="63"/>
      <c r="M59" s="63"/>
      <c r="N59" s="63"/>
      <c r="O59" s="63"/>
      <c r="P59" s="55">
        <v>1</v>
      </c>
      <c r="Q59" s="12"/>
      <c r="R59" s="63"/>
      <c r="S59" s="12"/>
      <c r="T59" s="63"/>
      <c r="U59" s="63"/>
      <c r="V59" s="63"/>
    </row>
    <row r="60" spans="1:22" s="126" customFormat="1" ht="170.25" customHeight="1" x14ac:dyDescent="0.25">
      <c r="A60" s="191"/>
      <c r="B60" s="78" t="s">
        <v>446</v>
      </c>
      <c r="C60" s="135" t="s">
        <v>136</v>
      </c>
      <c r="D60" s="84" t="s">
        <v>137</v>
      </c>
      <c r="E60" s="139" t="s">
        <v>138</v>
      </c>
      <c r="F60" s="138">
        <v>0</v>
      </c>
      <c r="G60" s="85">
        <f t="shared" si="3"/>
        <v>0</v>
      </c>
      <c r="H60" s="84" t="s">
        <v>139</v>
      </c>
      <c r="I60" s="82" t="s">
        <v>162</v>
      </c>
      <c r="J60" s="86" t="s">
        <v>140</v>
      </c>
      <c r="K60" s="63"/>
      <c r="L60" s="63"/>
      <c r="M60" s="63"/>
      <c r="N60" s="55">
        <v>1</v>
      </c>
      <c r="O60" s="63"/>
      <c r="P60" s="63"/>
      <c r="Q60" s="55">
        <v>1</v>
      </c>
      <c r="R60" s="12"/>
      <c r="S60" s="63"/>
      <c r="T60" s="55">
        <v>1</v>
      </c>
      <c r="U60" s="63"/>
      <c r="V60" s="55">
        <v>1</v>
      </c>
    </row>
    <row r="61" spans="1:22" s="126" customFormat="1" ht="93" customHeight="1" x14ac:dyDescent="0.25">
      <c r="A61" s="191"/>
      <c r="B61" s="78" t="s">
        <v>446</v>
      </c>
      <c r="C61" s="135" t="s">
        <v>141</v>
      </c>
      <c r="D61" s="84" t="s">
        <v>142</v>
      </c>
      <c r="E61" s="139" t="s">
        <v>88</v>
      </c>
      <c r="F61" s="139">
        <v>0</v>
      </c>
      <c r="G61" s="85">
        <f>+F61/E61</f>
        <v>0</v>
      </c>
      <c r="H61" s="84"/>
      <c r="I61" s="82" t="s">
        <v>163</v>
      </c>
      <c r="J61" s="86" t="s">
        <v>143</v>
      </c>
      <c r="K61" s="63"/>
      <c r="L61" s="63"/>
      <c r="M61" s="63"/>
      <c r="N61" s="12"/>
      <c r="O61" s="87">
        <v>0</v>
      </c>
      <c r="P61" s="87">
        <v>0</v>
      </c>
      <c r="Q61" s="87">
        <v>0</v>
      </c>
      <c r="R61" s="12"/>
      <c r="S61" s="12"/>
      <c r="T61" s="12"/>
      <c r="U61" s="12"/>
      <c r="V61" s="63"/>
    </row>
    <row r="62" spans="1:22" s="126" customFormat="1" ht="79.5" customHeight="1" x14ac:dyDescent="0.25">
      <c r="A62" s="191"/>
      <c r="B62" s="78" t="s">
        <v>446</v>
      </c>
      <c r="C62" s="135" t="s">
        <v>144</v>
      </c>
      <c r="D62" s="84" t="s">
        <v>145</v>
      </c>
      <c r="E62" s="139" t="s">
        <v>88</v>
      </c>
      <c r="F62" s="139">
        <v>0</v>
      </c>
      <c r="G62" s="85">
        <f>+F62/E62</f>
        <v>0</v>
      </c>
      <c r="H62" s="84"/>
      <c r="I62" s="82" t="s">
        <v>163</v>
      </c>
      <c r="J62" s="86" t="s">
        <v>146</v>
      </c>
      <c r="K62" s="63"/>
      <c r="L62" s="63"/>
      <c r="M62" s="63"/>
      <c r="N62" s="12"/>
      <c r="O62" s="12"/>
      <c r="P62" s="12"/>
      <c r="Q62" s="12"/>
      <c r="R62" s="12"/>
      <c r="S62" s="12"/>
      <c r="T62" s="87">
        <v>0</v>
      </c>
      <c r="U62" s="87">
        <v>0</v>
      </c>
      <c r="V62" s="87">
        <v>0</v>
      </c>
    </row>
    <row r="63" spans="1:22" s="126" customFormat="1" ht="86.25" customHeight="1" x14ac:dyDescent="0.25">
      <c r="A63" s="191"/>
      <c r="B63" s="78" t="s">
        <v>446</v>
      </c>
      <c r="C63" s="189" t="s">
        <v>147</v>
      </c>
      <c r="D63" s="139" t="s">
        <v>148</v>
      </c>
      <c r="E63" s="139" t="s">
        <v>88</v>
      </c>
      <c r="F63" s="139">
        <v>0</v>
      </c>
      <c r="G63" s="85">
        <f t="shared" si="3"/>
        <v>0</v>
      </c>
      <c r="H63" s="84"/>
      <c r="I63" s="82" t="s">
        <v>164</v>
      </c>
      <c r="J63" s="86" t="s">
        <v>149</v>
      </c>
      <c r="K63" s="63"/>
      <c r="L63" s="63"/>
      <c r="M63" s="63"/>
      <c r="N63" s="63"/>
      <c r="O63" s="63"/>
      <c r="P63" s="63"/>
      <c r="Q63" s="63"/>
      <c r="R63" s="63"/>
      <c r="S63" s="12"/>
      <c r="T63" s="63"/>
      <c r="U63" s="63"/>
      <c r="V63" s="55">
        <v>1</v>
      </c>
    </row>
    <row r="64" spans="1:22" s="126" customFormat="1" ht="58.5" customHeight="1" x14ac:dyDescent="0.25">
      <c r="A64" s="191"/>
      <c r="B64" s="78" t="s">
        <v>446</v>
      </c>
      <c r="C64" s="189"/>
      <c r="D64" s="139" t="s">
        <v>150</v>
      </c>
      <c r="E64" s="139" t="s">
        <v>138</v>
      </c>
      <c r="F64" s="138">
        <v>0</v>
      </c>
      <c r="G64" s="88">
        <f>+F64/E64</f>
        <v>0</v>
      </c>
      <c r="H64" s="84"/>
      <c r="I64" s="82" t="s">
        <v>164</v>
      </c>
      <c r="J64" s="1"/>
      <c r="K64" s="63"/>
      <c r="L64" s="63"/>
      <c r="M64" s="63"/>
      <c r="N64" s="55">
        <v>1</v>
      </c>
      <c r="O64" s="63"/>
      <c r="P64" s="63"/>
      <c r="Q64" s="55">
        <v>1</v>
      </c>
      <c r="R64" s="12"/>
      <c r="S64" s="63"/>
      <c r="T64" s="55">
        <v>1</v>
      </c>
      <c r="U64" s="63"/>
      <c r="V64" s="55">
        <v>1</v>
      </c>
    </row>
    <row r="65" spans="1:22" s="126" customFormat="1" ht="86.25" customHeight="1" x14ac:dyDescent="0.25">
      <c r="A65" s="191"/>
      <c r="B65" s="78" t="s">
        <v>446</v>
      </c>
      <c r="C65" s="189"/>
      <c r="D65" s="84" t="s">
        <v>151</v>
      </c>
      <c r="E65" s="139" t="s">
        <v>88</v>
      </c>
      <c r="F65" s="139">
        <v>0</v>
      </c>
      <c r="G65" s="88">
        <f>+F65/E65</f>
        <v>0</v>
      </c>
      <c r="H65" s="84"/>
      <c r="I65" s="82" t="s">
        <v>164</v>
      </c>
      <c r="J65" s="1"/>
      <c r="K65" s="63"/>
      <c r="L65" s="63"/>
      <c r="M65" s="63"/>
      <c r="N65" s="63"/>
      <c r="O65" s="63"/>
      <c r="P65" s="63"/>
      <c r="Q65" s="63"/>
      <c r="R65" s="63"/>
      <c r="S65" s="12"/>
      <c r="T65" s="63"/>
      <c r="U65" s="63"/>
      <c r="V65" s="55">
        <v>1</v>
      </c>
    </row>
    <row r="66" spans="1:22" s="126" customFormat="1" ht="86.25" customHeight="1" x14ac:dyDescent="0.25">
      <c r="A66" s="191"/>
      <c r="B66" s="78" t="s">
        <v>446</v>
      </c>
      <c r="C66" s="135" t="s">
        <v>152</v>
      </c>
      <c r="D66" s="84" t="s">
        <v>153</v>
      </c>
      <c r="E66" s="89">
        <v>10</v>
      </c>
      <c r="F66" s="138">
        <v>0</v>
      </c>
      <c r="G66" s="88">
        <f t="shared" ref="G66:G68" si="4">+F66/E66</f>
        <v>0</v>
      </c>
      <c r="H66" s="84" t="s">
        <v>154</v>
      </c>
      <c r="I66" s="82" t="s">
        <v>164</v>
      </c>
      <c r="J66" s="1" t="s">
        <v>155</v>
      </c>
      <c r="K66" s="63"/>
      <c r="L66" s="63"/>
      <c r="M66" s="63">
        <v>0</v>
      </c>
      <c r="N66" s="63"/>
      <c r="O66" s="63"/>
      <c r="P66" s="87">
        <v>0</v>
      </c>
      <c r="Q66" s="63"/>
      <c r="R66" s="63"/>
      <c r="S66" s="12">
        <v>0</v>
      </c>
      <c r="T66" s="12"/>
      <c r="U66" s="12"/>
      <c r="V66" s="12">
        <v>0</v>
      </c>
    </row>
    <row r="67" spans="1:22" s="126" customFormat="1" ht="76.5" customHeight="1" x14ac:dyDescent="0.25">
      <c r="A67" s="191"/>
      <c r="B67" s="78" t="s">
        <v>446</v>
      </c>
      <c r="C67" s="135" t="s">
        <v>156</v>
      </c>
      <c r="D67" s="84" t="s">
        <v>157</v>
      </c>
      <c r="E67" s="90">
        <v>4</v>
      </c>
      <c r="F67" s="138">
        <v>0</v>
      </c>
      <c r="G67" s="88">
        <f t="shared" si="4"/>
        <v>0</v>
      </c>
      <c r="H67" s="91"/>
      <c r="I67" s="82" t="s">
        <v>164</v>
      </c>
      <c r="J67" s="1" t="s">
        <v>155</v>
      </c>
      <c r="K67" s="63"/>
      <c r="L67" s="63"/>
      <c r="M67" s="55">
        <v>1</v>
      </c>
      <c r="N67" s="63"/>
      <c r="O67" s="63"/>
      <c r="P67" s="55">
        <v>1</v>
      </c>
      <c r="Q67" s="63"/>
      <c r="R67" s="63"/>
      <c r="S67" s="55">
        <v>1</v>
      </c>
      <c r="T67" s="63"/>
      <c r="U67" s="63"/>
      <c r="V67" s="55">
        <v>1</v>
      </c>
    </row>
    <row r="68" spans="1:22" s="126" customFormat="1" ht="150" customHeight="1" x14ac:dyDescent="0.25">
      <c r="A68" s="191"/>
      <c r="B68" s="78" t="s">
        <v>446</v>
      </c>
      <c r="C68" s="135" t="s">
        <v>158</v>
      </c>
      <c r="D68" s="84" t="s">
        <v>159</v>
      </c>
      <c r="E68" s="139" t="s">
        <v>88</v>
      </c>
      <c r="F68" s="139">
        <v>0</v>
      </c>
      <c r="G68" s="88">
        <f t="shared" si="4"/>
        <v>0</v>
      </c>
      <c r="H68" s="84" t="s">
        <v>160</v>
      </c>
      <c r="I68" s="82" t="s">
        <v>164</v>
      </c>
      <c r="J68" s="86" t="s">
        <v>161</v>
      </c>
      <c r="K68" s="63"/>
      <c r="L68" s="63"/>
      <c r="M68" s="63"/>
      <c r="N68" s="63"/>
      <c r="O68" s="63"/>
      <c r="P68" s="63"/>
      <c r="Q68" s="63"/>
      <c r="R68" s="55">
        <v>1</v>
      </c>
      <c r="S68" s="63"/>
      <c r="T68" s="63"/>
      <c r="U68" s="63"/>
      <c r="V68" s="63"/>
    </row>
    <row r="69" spans="1:22" s="126" customFormat="1" ht="67.5" customHeight="1" x14ac:dyDescent="0.25">
      <c r="A69" s="191" t="s">
        <v>442</v>
      </c>
      <c r="B69" s="78" t="s">
        <v>446</v>
      </c>
      <c r="C69" s="192" t="s">
        <v>166</v>
      </c>
      <c r="D69" s="77" t="s">
        <v>167</v>
      </c>
      <c r="E69" s="92">
        <v>1</v>
      </c>
      <c r="F69" s="92">
        <v>0</v>
      </c>
      <c r="G69" s="93">
        <f>+F69/E69</f>
        <v>0</v>
      </c>
      <c r="H69" s="91"/>
      <c r="I69" s="82" t="s">
        <v>194</v>
      </c>
      <c r="J69" s="82" t="s">
        <v>168</v>
      </c>
      <c r="K69" s="63"/>
      <c r="L69" s="63"/>
      <c r="M69" s="55">
        <v>1</v>
      </c>
      <c r="N69" s="63"/>
      <c r="O69" s="63"/>
      <c r="P69" s="63"/>
      <c r="Q69" s="63"/>
      <c r="R69" s="63"/>
      <c r="S69" s="63"/>
      <c r="T69" s="63"/>
      <c r="U69" s="63"/>
      <c r="V69" s="63"/>
    </row>
    <row r="70" spans="1:22" s="126" customFormat="1" ht="66.75" customHeight="1" x14ac:dyDescent="0.25">
      <c r="A70" s="191"/>
      <c r="B70" s="78" t="s">
        <v>446</v>
      </c>
      <c r="C70" s="192"/>
      <c r="D70" s="81" t="s">
        <v>169</v>
      </c>
      <c r="E70" s="94">
        <v>70</v>
      </c>
      <c r="F70" s="21">
        <v>0</v>
      </c>
      <c r="G70" s="134">
        <f>+F70/E70</f>
        <v>0</v>
      </c>
      <c r="H70" s="81" t="s">
        <v>170</v>
      </c>
      <c r="I70" s="82"/>
      <c r="J70" s="82"/>
      <c r="K70" s="63"/>
      <c r="L70" s="63"/>
      <c r="M70" s="63">
        <v>20</v>
      </c>
      <c r="N70" s="63"/>
      <c r="O70" s="63"/>
      <c r="P70" s="55">
        <v>25</v>
      </c>
      <c r="Q70" s="63">
        <v>25</v>
      </c>
      <c r="R70" s="63"/>
      <c r="S70" s="63"/>
      <c r="T70" s="63">
        <v>25</v>
      </c>
      <c r="U70" s="63"/>
      <c r="V70" s="55">
        <v>25</v>
      </c>
    </row>
    <row r="71" spans="1:22" s="126" customFormat="1" ht="69" customHeight="1" x14ac:dyDescent="0.25">
      <c r="A71" s="191"/>
      <c r="B71" s="78" t="s">
        <v>446</v>
      </c>
      <c r="C71" s="95" t="s">
        <v>171</v>
      </c>
      <c r="D71" s="96" t="s">
        <v>111</v>
      </c>
      <c r="E71" s="94">
        <v>1</v>
      </c>
      <c r="F71" s="21">
        <v>0</v>
      </c>
      <c r="G71" s="134">
        <f>+P71/E71</f>
        <v>1</v>
      </c>
      <c r="H71" s="81" t="s">
        <v>172</v>
      </c>
      <c r="I71" s="82" t="s">
        <v>194</v>
      </c>
      <c r="J71" s="86" t="s">
        <v>57</v>
      </c>
      <c r="K71" s="63"/>
      <c r="L71" s="63"/>
      <c r="M71" s="63"/>
      <c r="N71" s="63"/>
      <c r="O71" s="63"/>
      <c r="P71" s="55">
        <v>1</v>
      </c>
      <c r="Q71" s="63"/>
      <c r="R71" s="63"/>
      <c r="S71" s="63"/>
      <c r="T71" s="63"/>
      <c r="U71" s="63"/>
      <c r="V71" s="63"/>
    </row>
    <row r="72" spans="1:22" s="126" customFormat="1" ht="74.25" customHeight="1" x14ac:dyDescent="0.25">
      <c r="A72" s="191"/>
      <c r="B72" s="78" t="s">
        <v>446</v>
      </c>
      <c r="C72" s="130" t="s">
        <v>173</v>
      </c>
      <c r="D72" s="81" t="s">
        <v>174</v>
      </c>
      <c r="E72" s="94">
        <v>1</v>
      </c>
      <c r="F72" s="21">
        <v>0</v>
      </c>
      <c r="G72" s="134">
        <f>+P72/E72</f>
        <v>1</v>
      </c>
      <c r="H72" s="140" t="s">
        <v>175</v>
      </c>
      <c r="I72" s="97" t="s">
        <v>194</v>
      </c>
      <c r="J72" s="138" t="s">
        <v>176</v>
      </c>
      <c r="K72" s="63"/>
      <c r="L72" s="63"/>
      <c r="M72" s="63"/>
      <c r="N72" s="63"/>
      <c r="O72" s="63"/>
      <c r="P72" s="55">
        <v>1</v>
      </c>
      <c r="Q72" s="63"/>
      <c r="R72" s="63"/>
      <c r="S72" s="63"/>
      <c r="T72" s="63"/>
      <c r="U72" s="63"/>
      <c r="V72" s="63"/>
    </row>
    <row r="73" spans="1:22" s="126" customFormat="1" ht="61.5" customHeight="1" x14ac:dyDescent="0.25">
      <c r="A73" s="191"/>
      <c r="B73" s="78" t="s">
        <v>446</v>
      </c>
      <c r="C73" s="135" t="s">
        <v>177</v>
      </c>
      <c r="D73" s="84" t="s">
        <v>153</v>
      </c>
      <c r="E73" s="140" t="s">
        <v>178</v>
      </c>
      <c r="F73" s="21">
        <v>0</v>
      </c>
      <c r="G73" s="134">
        <f>+F73/E73</f>
        <v>0</v>
      </c>
      <c r="H73" s="140" t="s">
        <v>179</v>
      </c>
      <c r="I73" s="138" t="s">
        <v>194</v>
      </c>
      <c r="J73" s="138" t="s">
        <v>57</v>
      </c>
      <c r="K73" s="63"/>
      <c r="L73" s="63"/>
      <c r="M73" s="63">
        <v>0</v>
      </c>
      <c r="N73" s="63"/>
      <c r="O73" s="63"/>
      <c r="P73" s="63">
        <v>0</v>
      </c>
      <c r="Q73" s="63"/>
      <c r="R73" s="63"/>
      <c r="S73" s="63"/>
      <c r="T73" s="63"/>
      <c r="U73" s="63"/>
      <c r="V73" s="63"/>
    </row>
    <row r="74" spans="1:22" s="126" customFormat="1" ht="78.75" customHeight="1" x14ac:dyDescent="0.25">
      <c r="A74" s="191"/>
      <c r="B74" s="78" t="s">
        <v>446</v>
      </c>
      <c r="C74" s="130" t="s">
        <v>180</v>
      </c>
      <c r="D74" s="81" t="s">
        <v>181</v>
      </c>
      <c r="E74" s="133">
        <v>1</v>
      </c>
      <c r="F74" s="98">
        <v>0</v>
      </c>
      <c r="G74" s="88">
        <f>+F74/E74</f>
        <v>0</v>
      </c>
      <c r="H74" s="140" t="s">
        <v>182</v>
      </c>
      <c r="I74" s="138" t="s">
        <v>194</v>
      </c>
      <c r="J74" s="138" t="s">
        <v>57</v>
      </c>
      <c r="K74" s="63"/>
      <c r="L74" s="63"/>
      <c r="M74" s="63"/>
      <c r="N74" s="63"/>
      <c r="O74" s="63"/>
      <c r="P74" s="99">
        <v>1</v>
      </c>
      <c r="Q74" s="63"/>
      <c r="R74" s="63"/>
      <c r="S74" s="63"/>
      <c r="T74" s="63"/>
      <c r="U74" s="63"/>
      <c r="V74" s="63"/>
    </row>
    <row r="75" spans="1:22" s="126" customFormat="1" ht="74.25" customHeight="1" x14ac:dyDescent="0.25">
      <c r="A75" s="191"/>
      <c r="B75" s="78" t="s">
        <v>446</v>
      </c>
      <c r="C75" s="100" t="s">
        <v>183</v>
      </c>
      <c r="D75" s="81" t="s">
        <v>184</v>
      </c>
      <c r="E75" s="25">
        <v>1</v>
      </c>
      <c r="F75" s="21">
        <v>0</v>
      </c>
      <c r="G75" s="88">
        <f t="shared" ref="G75" si="5">+F75/E75</f>
        <v>0</v>
      </c>
      <c r="H75" s="84" t="s">
        <v>185</v>
      </c>
      <c r="I75" s="82" t="s">
        <v>194</v>
      </c>
      <c r="J75" s="1" t="s">
        <v>186</v>
      </c>
      <c r="K75" s="63"/>
      <c r="L75" s="63"/>
      <c r="M75" s="55">
        <v>1</v>
      </c>
      <c r="N75" s="63"/>
      <c r="O75" s="63"/>
      <c r="P75" s="63"/>
      <c r="Q75" s="63"/>
      <c r="R75" s="63"/>
      <c r="S75" s="63"/>
      <c r="T75" s="63"/>
      <c r="U75" s="63"/>
      <c r="V75" s="63"/>
    </row>
    <row r="76" spans="1:22" s="126" customFormat="1" ht="71.25" customHeight="1" x14ac:dyDescent="0.25">
      <c r="A76" s="191"/>
      <c r="B76" s="78" t="s">
        <v>446</v>
      </c>
      <c r="C76" s="101" t="s">
        <v>187</v>
      </c>
      <c r="D76" s="26" t="s">
        <v>188</v>
      </c>
      <c r="E76" s="27">
        <v>1</v>
      </c>
      <c r="F76" s="102">
        <v>0</v>
      </c>
      <c r="G76" s="102">
        <f>+F76/E76</f>
        <v>0</v>
      </c>
      <c r="H76" s="26"/>
      <c r="I76" s="26" t="s">
        <v>195</v>
      </c>
      <c r="J76" s="103" t="s">
        <v>189</v>
      </c>
      <c r="K76" s="55">
        <v>1</v>
      </c>
      <c r="L76" s="173"/>
      <c r="M76" s="173"/>
      <c r="N76" s="173"/>
      <c r="O76" s="173"/>
      <c r="P76" s="173"/>
      <c r="Q76" s="173"/>
      <c r="R76" s="173"/>
      <c r="S76" s="173"/>
      <c r="T76" s="173"/>
      <c r="U76" s="173"/>
      <c r="V76" s="173"/>
    </row>
    <row r="77" spans="1:22" s="126" customFormat="1" ht="66.75" customHeight="1" x14ac:dyDescent="0.25">
      <c r="A77" s="191"/>
      <c r="B77" s="78" t="s">
        <v>446</v>
      </c>
      <c r="C77" s="101" t="s">
        <v>190</v>
      </c>
      <c r="D77" s="104" t="s">
        <v>191</v>
      </c>
      <c r="E77" s="27">
        <v>1</v>
      </c>
      <c r="F77" s="102">
        <v>0</v>
      </c>
      <c r="G77" s="102">
        <f>+F77/E77</f>
        <v>0</v>
      </c>
      <c r="H77" s="26"/>
      <c r="I77" s="26" t="s">
        <v>195</v>
      </c>
      <c r="J77" s="103"/>
      <c r="K77" s="173"/>
      <c r="L77" s="173"/>
      <c r="M77" s="55">
        <v>1</v>
      </c>
      <c r="N77" s="173"/>
      <c r="O77" s="173"/>
      <c r="P77" s="173"/>
      <c r="Q77" s="173"/>
      <c r="R77" s="173"/>
      <c r="S77" s="173"/>
      <c r="T77" s="173"/>
      <c r="U77" s="173"/>
      <c r="V77" s="173"/>
    </row>
    <row r="78" spans="1:22" s="126" customFormat="1" ht="71.25" customHeight="1" x14ac:dyDescent="0.25">
      <c r="A78" s="191"/>
      <c r="B78" s="78" t="s">
        <v>446</v>
      </c>
      <c r="C78" s="101" t="s">
        <v>192</v>
      </c>
      <c r="D78" s="104" t="s">
        <v>191</v>
      </c>
      <c r="E78" s="27">
        <v>1</v>
      </c>
      <c r="F78" s="102">
        <v>0</v>
      </c>
      <c r="G78" s="102">
        <f>+F78/E78</f>
        <v>0</v>
      </c>
      <c r="H78" s="26"/>
      <c r="I78" s="26" t="s">
        <v>195</v>
      </c>
      <c r="J78" s="103"/>
      <c r="K78" s="173"/>
      <c r="L78" s="173"/>
      <c r="M78" s="173"/>
      <c r="N78" s="173"/>
      <c r="O78" s="173"/>
      <c r="P78" s="55">
        <v>1</v>
      </c>
      <c r="Q78" s="173"/>
      <c r="R78" s="173"/>
      <c r="S78" s="173"/>
      <c r="T78" s="173"/>
      <c r="U78" s="173"/>
      <c r="V78" s="173"/>
    </row>
    <row r="79" spans="1:22" s="126" customFormat="1" ht="75" customHeight="1" x14ac:dyDescent="0.25">
      <c r="A79" s="191"/>
      <c r="B79" s="78" t="s">
        <v>446</v>
      </c>
      <c r="C79" s="101" t="s">
        <v>193</v>
      </c>
      <c r="D79" s="26" t="s">
        <v>121</v>
      </c>
      <c r="E79" s="27">
        <v>1</v>
      </c>
      <c r="F79" s="105">
        <v>0</v>
      </c>
      <c r="G79" s="105">
        <f>+F79/E79</f>
        <v>0</v>
      </c>
      <c r="H79" s="26"/>
      <c r="I79" s="26" t="s">
        <v>195</v>
      </c>
      <c r="J79" s="103"/>
      <c r="K79" s="173"/>
      <c r="L79" s="173"/>
      <c r="M79" s="173"/>
      <c r="N79" s="173"/>
      <c r="O79" s="173"/>
      <c r="P79" s="174">
        <v>0.5</v>
      </c>
      <c r="Q79" s="174"/>
      <c r="R79" s="174">
        <v>0.5</v>
      </c>
      <c r="S79" s="173"/>
      <c r="T79" s="173"/>
      <c r="U79" s="173"/>
      <c r="V79" s="173"/>
    </row>
    <row r="80" spans="1:22" s="126" customFormat="1" ht="67.5" customHeight="1" x14ac:dyDescent="0.25">
      <c r="A80" s="191" t="s">
        <v>442</v>
      </c>
      <c r="B80" s="78" t="s">
        <v>446</v>
      </c>
      <c r="C80" s="130" t="s">
        <v>196</v>
      </c>
      <c r="D80" s="44" t="s">
        <v>23</v>
      </c>
      <c r="E80" s="140" t="s">
        <v>49</v>
      </c>
      <c r="F80" s="140">
        <v>0</v>
      </c>
      <c r="G80" s="134">
        <f t="shared" ref="G80:G83" si="6">+F80/E80</f>
        <v>0</v>
      </c>
      <c r="H80" s="81" t="s">
        <v>197</v>
      </c>
      <c r="I80" s="82" t="s">
        <v>260</v>
      </c>
      <c r="J80" s="82" t="s">
        <v>198</v>
      </c>
      <c r="K80" s="63"/>
      <c r="L80" s="55">
        <v>3</v>
      </c>
      <c r="M80" s="55">
        <v>2</v>
      </c>
      <c r="N80" s="63"/>
      <c r="O80" s="63"/>
      <c r="P80" s="63"/>
      <c r="Q80" s="63"/>
      <c r="R80" s="63"/>
      <c r="S80" s="63"/>
      <c r="T80" s="63"/>
      <c r="U80" s="63"/>
      <c r="V80" s="63"/>
    </row>
    <row r="81" spans="1:22" s="126" customFormat="1" ht="78.75" customHeight="1" x14ac:dyDescent="0.25">
      <c r="A81" s="191"/>
      <c r="B81" s="78" t="s">
        <v>446</v>
      </c>
      <c r="C81" s="130" t="s">
        <v>199</v>
      </c>
      <c r="D81" s="140" t="s">
        <v>200</v>
      </c>
      <c r="E81" s="140" t="s">
        <v>201</v>
      </c>
      <c r="F81" s="140">
        <v>0</v>
      </c>
      <c r="G81" s="134">
        <f t="shared" si="6"/>
        <v>0</v>
      </c>
      <c r="H81" s="81" t="s">
        <v>202</v>
      </c>
      <c r="I81" s="82" t="s">
        <v>260</v>
      </c>
      <c r="J81" s="82" t="s">
        <v>198</v>
      </c>
      <c r="K81" s="175">
        <v>0</v>
      </c>
      <c r="L81" s="175">
        <v>0</v>
      </c>
      <c r="M81" s="175">
        <v>0</v>
      </c>
      <c r="N81" s="63"/>
      <c r="O81" s="63"/>
      <c r="P81" s="63"/>
      <c r="Q81" s="63"/>
      <c r="R81" s="63"/>
      <c r="S81" s="63"/>
      <c r="T81" s="63"/>
      <c r="U81" s="63"/>
      <c r="V81" s="63"/>
    </row>
    <row r="82" spans="1:22" s="126" customFormat="1" ht="93.75" customHeight="1" x14ac:dyDescent="0.25">
      <c r="A82" s="191"/>
      <c r="B82" s="78" t="s">
        <v>446</v>
      </c>
      <c r="C82" s="130" t="s">
        <v>203</v>
      </c>
      <c r="D82" s="140" t="s">
        <v>204</v>
      </c>
      <c r="E82" s="140" t="s">
        <v>138</v>
      </c>
      <c r="F82" s="140">
        <v>0</v>
      </c>
      <c r="G82" s="134">
        <f t="shared" si="6"/>
        <v>0</v>
      </c>
      <c r="H82" s="81" t="s">
        <v>205</v>
      </c>
      <c r="I82" s="82" t="s">
        <v>261</v>
      </c>
      <c r="J82" s="86" t="s">
        <v>206</v>
      </c>
      <c r="K82" s="63"/>
      <c r="L82" s="63"/>
      <c r="M82" s="175">
        <v>0</v>
      </c>
      <c r="N82" s="175">
        <v>0</v>
      </c>
      <c r="O82" s="63"/>
      <c r="P82" s="63"/>
      <c r="Q82" s="63"/>
      <c r="R82" s="63"/>
      <c r="S82" s="55"/>
      <c r="T82" s="55"/>
      <c r="U82" s="63"/>
      <c r="V82" s="63"/>
    </row>
    <row r="83" spans="1:22" s="126" customFormat="1" ht="76.5" customHeight="1" x14ac:dyDescent="0.25">
      <c r="A83" s="191"/>
      <c r="B83" s="78" t="s">
        <v>446</v>
      </c>
      <c r="C83" s="130" t="s">
        <v>207</v>
      </c>
      <c r="D83" s="140" t="s">
        <v>208</v>
      </c>
      <c r="E83" s="140" t="s">
        <v>107</v>
      </c>
      <c r="F83" s="140">
        <v>0</v>
      </c>
      <c r="G83" s="134">
        <f t="shared" si="6"/>
        <v>0</v>
      </c>
      <c r="H83" s="81" t="s">
        <v>209</v>
      </c>
      <c r="I83" s="82" t="s">
        <v>260</v>
      </c>
      <c r="J83" s="86" t="s">
        <v>210</v>
      </c>
      <c r="K83" s="63"/>
      <c r="L83" s="63"/>
      <c r="M83" s="63"/>
      <c r="N83" s="63"/>
      <c r="O83" s="63"/>
      <c r="P83" s="63"/>
      <c r="Q83" s="63"/>
      <c r="R83" s="63"/>
      <c r="S83" s="55">
        <v>1</v>
      </c>
      <c r="T83" s="55">
        <v>1</v>
      </c>
      <c r="U83" s="55">
        <v>1</v>
      </c>
      <c r="V83" s="63"/>
    </row>
    <row r="84" spans="1:22" s="126" customFormat="1" ht="67.5" customHeight="1" x14ac:dyDescent="0.25">
      <c r="A84" s="191"/>
      <c r="B84" s="78" t="s">
        <v>446</v>
      </c>
      <c r="C84" s="130" t="s">
        <v>211</v>
      </c>
      <c r="D84" s="81" t="s">
        <v>212</v>
      </c>
      <c r="E84" s="140" t="s">
        <v>88</v>
      </c>
      <c r="F84" s="140">
        <v>0</v>
      </c>
      <c r="G84" s="134">
        <f>+F84/E84</f>
        <v>0</v>
      </c>
      <c r="H84" s="81" t="s">
        <v>213</v>
      </c>
      <c r="I84" s="82" t="s">
        <v>260</v>
      </c>
      <c r="J84" s="1" t="s">
        <v>214</v>
      </c>
      <c r="K84" s="63"/>
      <c r="L84" s="175">
        <v>0</v>
      </c>
      <c r="M84" s="175">
        <v>0</v>
      </c>
      <c r="N84" s="63"/>
      <c r="O84" s="63"/>
      <c r="P84" s="63"/>
      <c r="Q84" s="63"/>
      <c r="R84" s="63"/>
      <c r="S84" s="63"/>
      <c r="T84" s="63"/>
      <c r="U84" s="63"/>
      <c r="V84" s="63"/>
    </row>
    <row r="85" spans="1:22" s="126" customFormat="1" ht="81.75" customHeight="1" x14ac:dyDescent="0.25">
      <c r="A85" s="191"/>
      <c r="B85" s="78" t="s">
        <v>446</v>
      </c>
      <c r="C85" s="192" t="s">
        <v>215</v>
      </c>
      <c r="D85" s="81" t="s">
        <v>216</v>
      </c>
      <c r="E85" s="140" t="s">
        <v>451</v>
      </c>
      <c r="F85" s="140">
        <v>0</v>
      </c>
      <c r="G85" s="134">
        <v>0</v>
      </c>
      <c r="H85" s="81" t="s">
        <v>217</v>
      </c>
      <c r="I85" s="106" t="s">
        <v>218</v>
      </c>
      <c r="J85" s="1" t="s">
        <v>219</v>
      </c>
      <c r="K85" s="63"/>
      <c r="L85" s="175">
        <v>0</v>
      </c>
      <c r="M85" s="175">
        <v>0</v>
      </c>
      <c r="N85" s="63"/>
      <c r="O85" s="63"/>
      <c r="P85" s="63"/>
      <c r="Q85" s="63"/>
      <c r="R85" s="63"/>
      <c r="S85" s="63"/>
      <c r="T85" s="63"/>
      <c r="U85" s="63"/>
      <c r="V85" s="63"/>
    </row>
    <row r="86" spans="1:22" s="126" customFormat="1" ht="97.5" customHeight="1" x14ac:dyDescent="0.25">
      <c r="A86" s="191"/>
      <c r="B86" s="78" t="s">
        <v>446</v>
      </c>
      <c r="C86" s="192"/>
      <c r="D86" s="96" t="s">
        <v>220</v>
      </c>
      <c r="E86" s="140" t="s">
        <v>221</v>
      </c>
      <c r="F86" s="140">
        <v>0</v>
      </c>
      <c r="G86" s="134">
        <f>+F86/E86</f>
        <v>0</v>
      </c>
      <c r="H86" s="81" t="s">
        <v>222</v>
      </c>
      <c r="I86" s="106" t="s">
        <v>263</v>
      </c>
      <c r="J86" s="1" t="s">
        <v>223</v>
      </c>
      <c r="K86" s="175">
        <v>0</v>
      </c>
      <c r="L86" s="175">
        <v>0</v>
      </c>
      <c r="M86" s="175">
        <v>0</v>
      </c>
      <c r="N86" s="175">
        <v>0</v>
      </c>
      <c r="O86" s="175">
        <v>0</v>
      </c>
      <c r="P86" s="175">
        <v>0</v>
      </c>
      <c r="Q86" s="175">
        <v>0</v>
      </c>
      <c r="R86" s="175">
        <v>0</v>
      </c>
      <c r="S86" s="175">
        <v>0</v>
      </c>
      <c r="T86" s="175">
        <v>0</v>
      </c>
      <c r="U86" s="175">
        <v>0</v>
      </c>
      <c r="V86" s="175">
        <v>0</v>
      </c>
    </row>
    <row r="87" spans="1:22" s="126" customFormat="1" ht="66.75" customHeight="1" x14ac:dyDescent="0.25">
      <c r="A87" s="191"/>
      <c r="B87" s="78" t="s">
        <v>446</v>
      </c>
      <c r="C87" s="130" t="s">
        <v>224</v>
      </c>
      <c r="D87" s="96" t="s">
        <v>225</v>
      </c>
      <c r="E87" s="140" t="s">
        <v>226</v>
      </c>
      <c r="F87" s="140">
        <v>0</v>
      </c>
      <c r="G87" s="134">
        <f>+F87/E87</f>
        <v>0</v>
      </c>
      <c r="H87" s="81" t="s">
        <v>227</v>
      </c>
      <c r="I87" s="106" t="s">
        <v>262</v>
      </c>
      <c r="J87" s="1" t="s">
        <v>228</v>
      </c>
      <c r="K87" s="175">
        <v>0</v>
      </c>
      <c r="L87" s="175">
        <v>0</v>
      </c>
      <c r="M87" s="175">
        <v>0</v>
      </c>
      <c r="N87" s="175">
        <v>0</v>
      </c>
      <c r="O87" s="175">
        <v>0</v>
      </c>
      <c r="P87" s="175">
        <v>0</v>
      </c>
      <c r="Q87" s="175">
        <v>0</v>
      </c>
      <c r="R87" s="175">
        <v>0</v>
      </c>
      <c r="S87" s="175">
        <v>0</v>
      </c>
      <c r="T87" s="175">
        <v>0</v>
      </c>
      <c r="U87" s="175">
        <v>0</v>
      </c>
      <c r="V87" s="175">
        <v>0</v>
      </c>
    </row>
    <row r="88" spans="1:22" s="126" customFormat="1" ht="93.75" customHeight="1" x14ac:dyDescent="0.25">
      <c r="A88" s="191"/>
      <c r="B88" s="78" t="s">
        <v>446</v>
      </c>
      <c r="C88" s="130" t="s">
        <v>229</v>
      </c>
      <c r="D88" s="81" t="s">
        <v>230</v>
      </c>
      <c r="E88" s="140" t="s">
        <v>88</v>
      </c>
      <c r="F88" s="140">
        <v>0</v>
      </c>
      <c r="G88" s="134">
        <f t="shared" ref="G88" si="7">+F88/E88</f>
        <v>0</v>
      </c>
      <c r="H88" s="81" t="s">
        <v>231</v>
      </c>
      <c r="I88" s="82" t="s">
        <v>260</v>
      </c>
      <c r="J88" s="1" t="s">
        <v>232</v>
      </c>
      <c r="K88" s="63"/>
      <c r="L88" s="63"/>
      <c r="M88" s="175">
        <v>0</v>
      </c>
      <c r="N88" s="175">
        <v>0</v>
      </c>
      <c r="O88" s="63"/>
      <c r="P88" s="63"/>
      <c r="Q88" s="63"/>
      <c r="R88" s="63"/>
      <c r="S88" s="63"/>
      <c r="T88" s="63"/>
      <c r="U88" s="63"/>
      <c r="V88" s="63"/>
    </row>
    <row r="89" spans="1:22" s="126" customFormat="1" ht="69" customHeight="1" x14ac:dyDescent="0.25">
      <c r="A89" s="191"/>
      <c r="B89" s="78" t="s">
        <v>446</v>
      </c>
      <c r="C89" s="130" t="s">
        <v>233</v>
      </c>
      <c r="D89" s="81" t="s">
        <v>234</v>
      </c>
      <c r="E89" s="140" t="s">
        <v>452</v>
      </c>
      <c r="F89" s="140">
        <v>0</v>
      </c>
      <c r="G89" s="134">
        <v>0</v>
      </c>
      <c r="H89" s="81" t="s">
        <v>235</v>
      </c>
      <c r="I89" s="106" t="s">
        <v>262</v>
      </c>
      <c r="J89" s="1" t="s">
        <v>236</v>
      </c>
      <c r="K89" s="175">
        <v>0</v>
      </c>
      <c r="L89" s="175">
        <v>0</v>
      </c>
      <c r="M89" s="175">
        <v>0</v>
      </c>
      <c r="N89" s="175">
        <v>0</v>
      </c>
      <c r="O89" s="175">
        <v>0</v>
      </c>
      <c r="P89" s="175">
        <v>0</v>
      </c>
      <c r="Q89" s="175">
        <v>0</v>
      </c>
      <c r="R89" s="175">
        <v>0</v>
      </c>
      <c r="S89" s="175">
        <v>0</v>
      </c>
      <c r="T89" s="175">
        <v>0</v>
      </c>
      <c r="U89" s="175">
        <v>0</v>
      </c>
      <c r="V89" s="175">
        <v>0</v>
      </c>
    </row>
    <row r="90" spans="1:22" s="126" customFormat="1" ht="72.75" customHeight="1" x14ac:dyDescent="0.25">
      <c r="A90" s="191"/>
      <c r="B90" s="78" t="s">
        <v>446</v>
      </c>
      <c r="C90" s="130" t="s">
        <v>237</v>
      </c>
      <c r="D90" s="81" t="s">
        <v>238</v>
      </c>
      <c r="E90" s="140" t="s">
        <v>122</v>
      </c>
      <c r="F90" s="140">
        <v>0</v>
      </c>
      <c r="G90" s="88">
        <f>+F90/E90</f>
        <v>0</v>
      </c>
      <c r="H90" s="81" t="s">
        <v>239</v>
      </c>
      <c r="I90" s="106" t="s">
        <v>262</v>
      </c>
      <c r="J90" s="135" t="s">
        <v>240</v>
      </c>
      <c r="K90" s="175">
        <v>0</v>
      </c>
      <c r="L90" s="175">
        <v>0</v>
      </c>
      <c r="M90" s="175">
        <v>0</v>
      </c>
      <c r="N90" s="175">
        <v>0</v>
      </c>
      <c r="O90" s="175">
        <v>0</v>
      </c>
      <c r="P90" s="175">
        <v>0</v>
      </c>
      <c r="Q90" s="175">
        <v>0</v>
      </c>
      <c r="R90" s="175">
        <v>0</v>
      </c>
      <c r="S90" s="175">
        <v>0</v>
      </c>
      <c r="T90" s="175">
        <v>0</v>
      </c>
      <c r="U90" s="175">
        <v>0</v>
      </c>
      <c r="V90" s="175">
        <v>0</v>
      </c>
    </row>
    <row r="91" spans="1:22" s="126" customFormat="1" ht="70.5" customHeight="1" x14ac:dyDescent="0.25">
      <c r="A91" s="191"/>
      <c r="B91" s="78" t="s">
        <v>446</v>
      </c>
      <c r="C91" s="130" t="s">
        <v>241</v>
      </c>
      <c r="D91" s="81" t="s">
        <v>242</v>
      </c>
      <c r="E91" s="140" t="s">
        <v>88</v>
      </c>
      <c r="F91" s="140">
        <v>0</v>
      </c>
      <c r="G91" s="88">
        <f>+F91/E91</f>
        <v>0</v>
      </c>
      <c r="H91" s="96" t="s">
        <v>243</v>
      </c>
      <c r="I91" s="82" t="s">
        <v>244</v>
      </c>
      <c r="J91" s="1" t="s">
        <v>245</v>
      </c>
      <c r="K91" s="175">
        <v>0</v>
      </c>
      <c r="L91" s="175">
        <v>0</v>
      </c>
      <c r="M91" s="63"/>
      <c r="N91" s="63"/>
      <c r="O91" s="63"/>
      <c r="P91" s="63"/>
      <c r="Q91" s="63"/>
      <c r="R91" s="63"/>
      <c r="S91" s="63"/>
      <c r="T91" s="63"/>
      <c r="U91" s="63"/>
      <c r="V91" s="63"/>
    </row>
    <row r="92" spans="1:22" s="126" customFormat="1" ht="80.25" customHeight="1" x14ac:dyDescent="0.25">
      <c r="A92" s="191"/>
      <c r="B92" s="78" t="s">
        <v>446</v>
      </c>
      <c r="C92" s="130" t="s">
        <v>246</v>
      </c>
      <c r="D92" s="81" t="s">
        <v>247</v>
      </c>
      <c r="E92" s="140" t="s">
        <v>248</v>
      </c>
      <c r="F92" s="140">
        <v>0</v>
      </c>
      <c r="G92" s="88">
        <f>+F92/E92</f>
        <v>0</v>
      </c>
      <c r="H92" s="81" t="s">
        <v>249</v>
      </c>
      <c r="I92" s="82" t="s">
        <v>264</v>
      </c>
      <c r="J92" s="1" t="s">
        <v>250</v>
      </c>
      <c r="K92" s="63"/>
      <c r="L92" s="175">
        <v>0</v>
      </c>
      <c r="M92" s="175">
        <v>0</v>
      </c>
      <c r="N92" s="175">
        <v>0</v>
      </c>
      <c r="O92" s="175">
        <v>0</v>
      </c>
      <c r="P92" s="175">
        <v>0</v>
      </c>
      <c r="Q92" s="175">
        <v>0</v>
      </c>
      <c r="R92" s="175">
        <v>0</v>
      </c>
      <c r="S92" s="175">
        <v>0</v>
      </c>
      <c r="T92" s="175">
        <v>0</v>
      </c>
      <c r="U92" s="175">
        <v>0</v>
      </c>
      <c r="V92" s="175">
        <v>0</v>
      </c>
    </row>
    <row r="93" spans="1:22" s="126" customFormat="1" ht="72.75" customHeight="1" x14ac:dyDescent="0.25">
      <c r="A93" s="191"/>
      <c r="B93" s="78" t="s">
        <v>446</v>
      </c>
      <c r="C93" s="130" t="s">
        <v>251</v>
      </c>
      <c r="D93" s="81" t="s">
        <v>252</v>
      </c>
      <c r="E93" s="133">
        <v>1</v>
      </c>
      <c r="F93" s="140">
        <v>0</v>
      </c>
      <c r="G93" s="88">
        <f t="shared" ref="G93:G100" si="8">+F93/E93</f>
        <v>0</v>
      </c>
      <c r="H93" s="84" t="s">
        <v>253</v>
      </c>
      <c r="I93" s="82" t="s">
        <v>254</v>
      </c>
      <c r="J93" s="1" t="s">
        <v>255</v>
      </c>
      <c r="K93" s="63"/>
      <c r="L93" s="63"/>
      <c r="M93" s="175">
        <v>0</v>
      </c>
      <c r="N93" s="63"/>
      <c r="O93" s="63"/>
      <c r="P93" s="175">
        <v>0</v>
      </c>
      <c r="Q93" s="63"/>
      <c r="R93" s="63"/>
      <c r="S93" s="175">
        <v>0</v>
      </c>
      <c r="T93" s="63"/>
      <c r="U93" s="63"/>
      <c r="V93" s="175">
        <v>0</v>
      </c>
    </row>
    <row r="94" spans="1:22" s="126" customFormat="1" ht="96.75" customHeight="1" x14ac:dyDescent="0.25">
      <c r="A94" s="191"/>
      <c r="B94" s="78" t="s">
        <v>446</v>
      </c>
      <c r="C94" s="130" t="s">
        <v>256</v>
      </c>
      <c r="D94" s="81" t="s">
        <v>257</v>
      </c>
      <c r="E94" s="107">
        <v>1</v>
      </c>
      <c r="F94" s="140">
        <v>0</v>
      </c>
      <c r="G94" s="88">
        <f t="shared" si="8"/>
        <v>0</v>
      </c>
      <c r="H94" s="82" t="s">
        <v>258</v>
      </c>
      <c r="I94" s="82" t="s">
        <v>260</v>
      </c>
      <c r="J94" s="1" t="s">
        <v>259</v>
      </c>
      <c r="K94" s="63"/>
      <c r="L94" s="63"/>
      <c r="M94" s="175">
        <v>0</v>
      </c>
      <c r="N94" s="63"/>
      <c r="O94" s="63"/>
      <c r="P94" s="175">
        <v>0</v>
      </c>
      <c r="Q94" s="63"/>
      <c r="R94" s="63"/>
      <c r="S94" s="175">
        <v>0</v>
      </c>
      <c r="T94" s="63"/>
      <c r="U94" s="63"/>
      <c r="V94" s="175">
        <v>0</v>
      </c>
    </row>
    <row r="95" spans="1:22" s="126" customFormat="1" ht="72.75" customHeight="1" x14ac:dyDescent="0.25">
      <c r="A95" s="188" t="s">
        <v>441</v>
      </c>
      <c r="B95" s="56" t="s">
        <v>447</v>
      </c>
      <c r="C95" s="130" t="s">
        <v>265</v>
      </c>
      <c r="D95" s="81" t="s">
        <v>266</v>
      </c>
      <c r="E95" s="133">
        <v>0.95</v>
      </c>
      <c r="F95" s="140">
        <v>0</v>
      </c>
      <c r="G95" s="134">
        <f t="shared" si="8"/>
        <v>0</v>
      </c>
      <c r="H95" s="81" t="s">
        <v>267</v>
      </c>
      <c r="I95" s="82" t="s">
        <v>268</v>
      </c>
      <c r="J95" s="136" t="s">
        <v>269</v>
      </c>
      <c r="K95" s="28">
        <v>0</v>
      </c>
      <c r="L95" s="28">
        <v>0</v>
      </c>
      <c r="M95" s="28">
        <v>0</v>
      </c>
      <c r="N95" s="28">
        <v>0</v>
      </c>
      <c r="O95" s="28">
        <v>0</v>
      </c>
      <c r="P95" s="28">
        <v>0</v>
      </c>
      <c r="Q95" s="28">
        <v>0</v>
      </c>
      <c r="R95" s="28">
        <v>0</v>
      </c>
      <c r="S95" s="28">
        <v>0</v>
      </c>
      <c r="T95" s="28">
        <v>0</v>
      </c>
      <c r="U95" s="28">
        <v>0</v>
      </c>
      <c r="V95" s="28">
        <v>0</v>
      </c>
    </row>
    <row r="96" spans="1:22" s="126" customFormat="1" ht="101.25" customHeight="1" x14ac:dyDescent="0.25">
      <c r="A96" s="188"/>
      <c r="B96" s="56" t="s">
        <v>447</v>
      </c>
      <c r="C96" s="108" t="s">
        <v>270</v>
      </c>
      <c r="D96" s="109" t="s">
        <v>271</v>
      </c>
      <c r="E96" s="133">
        <v>0.95</v>
      </c>
      <c r="F96" s="140">
        <v>0</v>
      </c>
      <c r="G96" s="88">
        <f>+F96/E96</f>
        <v>0</v>
      </c>
      <c r="H96" s="140" t="s">
        <v>272</v>
      </c>
      <c r="I96" s="197" t="s">
        <v>273</v>
      </c>
      <c r="J96" s="186" t="s">
        <v>274</v>
      </c>
      <c r="K96" s="63"/>
      <c r="L96" s="63"/>
      <c r="M96" s="63">
        <v>0</v>
      </c>
      <c r="N96" s="63"/>
      <c r="O96" s="63"/>
      <c r="P96" s="63">
        <v>0</v>
      </c>
      <c r="Q96" s="63"/>
      <c r="R96" s="63"/>
      <c r="S96" s="63">
        <v>0</v>
      </c>
      <c r="T96" s="63"/>
      <c r="U96" s="63"/>
      <c r="V96" s="63">
        <v>0</v>
      </c>
    </row>
    <row r="97" spans="1:22" s="126" customFormat="1" ht="89.25" customHeight="1" x14ac:dyDescent="0.25">
      <c r="A97" s="188"/>
      <c r="B97" s="56" t="s">
        <v>447</v>
      </c>
      <c r="C97" s="130" t="s">
        <v>275</v>
      </c>
      <c r="D97" s="81" t="s">
        <v>276</v>
      </c>
      <c r="E97" s="140" t="s">
        <v>125</v>
      </c>
      <c r="F97" s="140">
        <v>0</v>
      </c>
      <c r="G97" s="88">
        <f>+F97/E97</f>
        <v>0</v>
      </c>
      <c r="H97" s="110" t="s">
        <v>277</v>
      </c>
      <c r="I97" s="197"/>
      <c r="J97" s="186"/>
      <c r="K97" s="12"/>
      <c r="L97" s="12"/>
      <c r="M97" s="55">
        <v>25</v>
      </c>
      <c r="N97" s="12"/>
      <c r="O97" s="63"/>
      <c r="P97" s="55">
        <v>25</v>
      </c>
      <c r="Q97" s="63"/>
      <c r="R97" s="63"/>
      <c r="S97" s="55">
        <v>25</v>
      </c>
      <c r="T97" s="63"/>
      <c r="U97" s="63"/>
      <c r="V97" s="55">
        <v>25</v>
      </c>
    </row>
    <row r="98" spans="1:22" s="126" customFormat="1" ht="95.25" customHeight="1" x14ac:dyDescent="0.25">
      <c r="A98" s="188"/>
      <c r="B98" s="56" t="s">
        <v>447</v>
      </c>
      <c r="C98" s="130" t="s">
        <v>278</v>
      </c>
      <c r="D98" s="81" t="s">
        <v>279</v>
      </c>
      <c r="E98" s="140" t="s">
        <v>280</v>
      </c>
      <c r="F98" s="140">
        <v>0</v>
      </c>
      <c r="G98" s="88">
        <f>+F98/E98</f>
        <v>0</v>
      </c>
      <c r="H98" s="110" t="s">
        <v>281</v>
      </c>
      <c r="I98" s="197"/>
      <c r="J98" s="186"/>
      <c r="K98" s="12"/>
      <c r="L98" s="12"/>
      <c r="M98" s="55">
        <v>15</v>
      </c>
      <c r="N98" s="12"/>
      <c r="O98" s="63"/>
      <c r="P98" s="63">
        <v>10</v>
      </c>
      <c r="Q98" s="63"/>
      <c r="R98" s="63"/>
      <c r="S98" s="55">
        <v>15</v>
      </c>
      <c r="T98" s="63"/>
      <c r="U98" s="63"/>
      <c r="V98" s="63">
        <v>10</v>
      </c>
    </row>
    <row r="99" spans="1:22" s="126" customFormat="1" ht="69" customHeight="1" x14ac:dyDescent="0.25">
      <c r="A99" s="188" t="s">
        <v>442</v>
      </c>
      <c r="B99" s="56" t="s">
        <v>446</v>
      </c>
      <c r="C99" s="192" t="s">
        <v>282</v>
      </c>
      <c r="D99" s="81" t="s">
        <v>283</v>
      </c>
      <c r="E99" s="133">
        <v>1</v>
      </c>
      <c r="F99" s="140">
        <v>0</v>
      </c>
      <c r="G99" s="88">
        <f t="shared" si="8"/>
        <v>0</v>
      </c>
      <c r="H99" s="217" t="s">
        <v>284</v>
      </c>
      <c r="I99" s="197" t="s">
        <v>285</v>
      </c>
      <c r="J99" s="197" t="s">
        <v>286</v>
      </c>
      <c r="K99" s="63"/>
      <c r="L99" s="63"/>
      <c r="M99" s="63">
        <v>0</v>
      </c>
      <c r="N99" s="63"/>
      <c r="O99" s="63"/>
      <c r="P99" s="63">
        <v>0</v>
      </c>
      <c r="Q99" s="63"/>
      <c r="R99" s="63"/>
      <c r="S99" s="63"/>
      <c r="T99" s="63"/>
      <c r="U99" s="63"/>
      <c r="V99" s="63"/>
    </row>
    <row r="100" spans="1:22" s="126" customFormat="1" ht="69" customHeight="1" x14ac:dyDescent="0.25">
      <c r="A100" s="188"/>
      <c r="B100" s="56" t="s">
        <v>446</v>
      </c>
      <c r="C100" s="192"/>
      <c r="D100" s="81" t="s">
        <v>287</v>
      </c>
      <c r="E100" s="133">
        <v>1</v>
      </c>
      <c r="F100" s="140">
        <v>0</v>
      </c>
      <c r="G100" s="88">
        <f t="shared" si="8"/>
        <v>0</v>
      </c>
      <c r="H100" s="217"/>
      <c r="I100" s="197"/>
      <c r="J100" s="197"/>
      <c r="K100" s="63"/>
      <c r="L100" s="63"/>
      <c r="M100" s="63">
        <v>0</v>
      </c>
      <c r="N100" s="63"/>
      <c r="O100" s="63"/>
      <c r="P100" s="63">
        <v>0</v>
      </c>
      <c r="Q100" s="63"/>
      <c r="R100" s="63"/>
      <c r="S100" s="63"/>
      <c r="T100" s="63"/>
      <c r="U100" s="63"/>
      <c r="V100" s="63"/>
    </row>
    <row r="101" spans="1:22" s="126" customFormat="1" ht="55.5" customHeight="1" x14ac:dyDescent="0.25">
      <c r="A101" s="188"/>
      <c r="B101" s="56" t="s">
        <v>446</v>
      </c>
      <c r="C101" s="108" t="s">
        <v>288</v>
      </c>
      <c r="D101" s="109" t="s">
        <v>289</v>
      </c>
      <c r="E101" s="140" t="s">
        <v>290</v>
      </c>
      <c r="F101" s="140">
        <v>0</v>
      </c>
      <c r="G101" s="88">
        <f>+F101/E101</f>
        <v>0</v>
      </c>
      <c r="H101" s="110" t="s">
        <v>291</v>
      </c>
      <c r="I101" s="1" t="s">
        <v>292</v>
      </c>
      <c r="J101" s="61" t="s">
        <v>293</v>
      </c>
      <c r="K101" s="63"/>
      <c r="L101" s="63"/>
      <c r="M101" s="63">
        <v>0</v>
      </c>
      <c r="N101" s="63"/>
      <c r="O101" s="63"/>
      <c r="P101" s="63">
        <v>0</v>
      </c>
      <c r="Q101" s="63"/>
      <c r="R101" s="63"/>
      <c r="S101" s="63"/>
      <c r="T101" s="63"/>
      <c r="U101" s="63"/>
      <c r="V101" s="63"/>
    </row>
    <row r="102" spans="1:22" s="126" customFormat="1" ht="125.25" customHeight="1" x14ac:dyDescent="0.25">
      <c r="A102" s="188" t="s">
        <v>441</v>
      </c>
      <c r="B102" s="56" t="s">
        <v>448</v>
      </c>
      <c r="C102" s="140" t="s">
        <v>295</v>
      </c>
      <c r="D102" s="140" t="s">
        <v>296</v>
      </c>
      <c r="E102" s="140" t="s">
        <v>297</v>
      </c>
      <c r="F102" s="140">
        <v>0</v>
      </c>
      <c r="G102" s="134">
        <f>+F102/E102</f>
        <v>0</v>
      </c>
      <c r="H102" s="140" t="s">
        <v>298</v>
      </c>
      <c r="I102" s="111" t="s">
        <v>299</v>
      </c>
      <c r="J102" s="138" t="s">
        <v>300</v>
      </c>
      <c r="K102" s="63"/>
      <c r="L102" s="63"/>
      <c r="M102" s="63"/>
      <c r="N102" s="63"/>
      <c r="O102" s="63"/>
      <c r="P102" s="63">
        <v>10</v>
      </c>
      <c r="Q102" s="63"/>
      <c r="R102" s="63"/>
      <c r="S102" s="63"/>
      <c r="T102" s="63"/>
      <c r="U102" s="63"/>
      <c r="V102" s="63"/>
    </row>
    <row r="103" spans="1:22" s="126" customFormat="1" ht="170.25" customHeight="1" x14ac:dyDescent="0.25">
      <c r="A103" s="188"/>
      <c r="B103" s="56" t="s">
        <v>448</v>
      </c>
      <c r="C103" s="140" t="s">
        <v>301</v>
      </c>
      <c r="D103" s="138" t="s">
        <v>302</v>
      </c>
      <c r="E103" s="92">
        <v>20</v>
      </c>
      <c r="F103" s="92">
        <v>0</v>
      </c>
      <c r="G103" s="134">
        <f t="shared" ref="G103:G109" si="9">+F103/E103</f>
        <v>0</v>
      </c>
      <c r="H103" s="67" t="s">
        <v>303</v>
      </c>
      <c r="I103" s="111" t="s">
        <v>299</v>
      </c>
      <c r="J103" s="138" t="s">
        <v>304</v>
      </c>
      <c r="K103" s="63"/>
      <c r="L103" s="63"/>
      <c r="M103" s="55">
        <v>5</v>
      </c>
      <c r="N103" s="63"/>
      <c r="O103" s="63"/>
      <c r="P103" s="55">
        <v>5</v>
      </c>
      <c r="Q103" s="63"/>
      <c r="R103" s="63"/>
      <c r="S103" s="55">
        <v>5</v>
      </c>
      <c r="T103" s="63"/>
      <c r="U103" s="63"/>
      <c r="V103" s="55">
        <v>5</v>
      </c>
    </row>
    <row r="104" spans="1:22" s="128" customFormat="1" ht="105" customHeight="1" x14ac:dyDescent="0.25">
      <c r="A104" s="188"/>
      <c r="B104" s="56" t="s">
        <v>448</v>
      </c>
      <c r="C104" s="139" t="s">
        <v>305</v>
      </c>
      <c r="D104" s="67" t="s">
        <v>348</v>
      </c>
      <c r="E104" s="92">
        <v>5</v>
      </c>
      <c r="F104" s="92">
        <v>0</v>
      </c>
      <c r="G104" s="85">
        <f>+F104/E104</f>
        <v>0</v>
      </c>
      <c r="H104" s="132" t="s">
        <v>306</v>
      </c>
      <c r="I104" s="112" t="s">
        <v>299</v>
      </c>
      <c r="J104" s="138" t="s">
        <v>307</v>
      </c>
      <c r="K104" s="97"/>
      <c r="L104" s="97"/>
      <c r="M104" s="97"/>
      <c r="N104" s="97"/>
      <c r="O104" s="97"/>
      <c r="P104" s="97"/>
      <c r="Q104" s="97"/>
      <c r="R104" s="97"/>
      <c r="S104" s="97"/>
      <c r="T104" s="97"/>
      <c r="U104" s="97"/>
      <c r="V104" s="55">
        <v>5</v>
      </c>
    </row>
    <row r="105" spans="1:22" s="126" customFormat="1" ht="170.25" customHeight="1" x14ac:dyDescent="0.25">
      <c r="A105" s="188"/>
      <c r="B105" s="56" t="s">
        <v>448</v>
      </c>
      <c r="C105" s="140" t="s">
        <v>308</v>
      </c>
      <c r="D105" s="140" t="s">
        <v>309</v>
      </c>
      <c r="E105" s="140" t="s">
        <v>54</v>
      </c>
      <c r="F105" s="21">
        <v>0</v>
      </c>
      <c r="G105" s="134">
        <f t="shared" si="9"/>
        <v>0</v>
      </c>
      <c r="H105" s="130" t="s">
        <v>310</v>
      </c>
      <c r="I105" s="111" t="s">
        <v>299</v>
      </c>
      <c r="J105" s="86" t="s">
        <v>311</v>
      </c>
      <c r="K105" s="63"/>
      <c r="L105" s="63"/>
      <c r="M105" s="63">
        <v>1</v>
      </c>
      <c r="N105" s="63"/>
      <c r="O105" s="63"/>
      <c r="P105" s="63"/>
      <c r="Q105" s="63"/>
      <c r="R105" s="63">
        <v>1</v>
      </c>
      <c r="S105" s="63"/>
      <c r="T105" s="63"/>
      <c r="U105" s="63"/>
      <c r="V105" s="63"/>
    </row>
    <row r="106" spans="1:22" s="126" customFormat="1" ht="126.75" customHeight="1" x14ac:dyDescent="0.25">
      <c r="A106" s="188"/>
      <c r="B106" s="56" t="s">
        <v>448</v>
      </c>
      <c r="C106" s="217" t="s">
        <v>312</v>
      </c>
      <c r="D106" s="81" t="s">
        <v>313</v>
      </c>
      <c r="E106" s="140" t="s">
        <v>49</v>
      </c>
      <c r="F106" s="21">
        <v>0</v>
      </c>
      <c r="G106" s="134">
        <f t="shared" si="9"/>
        <v>0</v>
      </c>
      <c r="H106" s="81" t="s">
        <v>314</v>
      </c>
      <c r="I106" s="131" t="s">
        <v>315</v>
      </c>
      <c r="J106" s="86" t="s">
        <v>316</v>
      </c>
      <c r="K106" s="63"/>
      <c r="L106" s="63"/>
      <c r="M106" s="63">
        <v>2</v>
      </c>
      <c r="N106" s="63"/>
      <c r="O106" s="63"/>
      <c r="P106" s="63">
        <v>3</v>
      </c>
      <c r="Q106" s="63"/>
      <c r="R106" s="63"/>
      <c r="S106" s="63"/>
      <c r="T106" s="63"/>
      <c r="U106" s="63"/>
      <c r="V106" s="63"/>
    </row>
    <row r="107" spans="1:22" s="126" customFormat="1" ht="106.5" customHeight="1" x14ac:dyDescent="0.25">
      <c r="A107" s="188"/>
      <c r="B107" s="56" t="s">
        <v>448</v>
      </c>
      <c r="C107" s="217"/>
      <c r="D107" s="81" t="s">
        <v>317</v>
      </c>
      <c r="E107" s="140" t="s">
        <v>49</v>
      </c>
      <c r="F107" s="21">
        <v>0</v>
      </c>
      <c r="G107" s="134">
        <f t="shared" si="9"/>
        <v>0</v>
      </c>
      <c r="H107" s="81" t="s">
        <v>314</v>
      </c>
      <c r="I107" s="131" t="s">
        <v>315</v>
      </c>
      <c r="J107" s="86" t="s">
        <v>316</v>
      </c>
      <c r="K107" s="63"/>
      <c r="L107" s="63"/>
      <c r="M107" s="63">
        <v>2</v>
      </c>
      <c r="N107" s="63"/>
      <c r="O107" s="63"/>
      <c r="P107" s="63">
        <v>3</v>
      </c>
      <c r="Q107" s="63"/>
      <c r="R107" s="63"/>
      <c r="S107" s="63"/>
      <c r="T107" s="63"/>
      <c r="U107" s="63"/>
      <c r="V107" s="63"/>
    </row>
    <row r="108" spans="1:22" s="126" customFormat="1" ht="170.25" customHeight="1" x14ac:dyDescent="0.25">
      <c r="A108" s="188"/>
      <c r="B108" s="56" t="s">
        <v>448</v>
      </c>
      <c r="C108" s="139" t="s">
        <v>318</v>
      </c>
      <c r="D108" s="84" t="s">
        <v>319</v>
      </c>
      <c r="E108" s="113" t="s">
        <v>138</v>
      </c>
      <c r="F108" s="138">
        <v>0</v>
      </c>
      <c r="G108" s="85">
        <f t="shared" si="9"/>
        <v>0</v>
      </c>
      <c r="H108" s="84" t="s">
        <v>320</v>
      </c>
      <c r="I108" s="112" t="s">
        <v>299</v>
      </c>
      <c r="J108" s="86" t="s">
        <v>321</v>
      </c>
      <c r="K108" s="63"/>
      <c r="L108" s="63"/>
      <c r="M108" s="63"/>
      <c r="N108" s="63"/>
      <c r="O108" s="63"/>
      <c r="P108" s="63"/>
      <c r="Q108" s="63"/>
      <c r="R108" s="63"/>
      <c r="S108" s="63"/>
      <c r="T108" s="63"/>
      <c r="U108" s="63"/>
      <c r="V108" s="63">
        <v>4</v>
      </c>
    </row>
    <row r="109" spans="1:22" s="126" customFormat="1" ht="170.25" customHeight="1" x14ac:dyDescent="0.25">
      <c r="A109" s="188"/>
      <c r="B109" s="56" t="s">
        <v>448</v>
      </c>
      <c r="C109" s="140" t="s">
        <v>454</v>
      </c>
      <c r="D109" s="81" t="s">
        <v>322</v>
      </c>
      <c r="E109" s="140" t="s">
        <v>323</v>
      </c>
      <c r="F109" s="21">
        <v>0</v>
      </c>
      <c r="G109" s="85">
        <f t="shared" si="9"/>
        <v>0</v>
      </c>
      <c r="H109" s="81" t="s">
        <v>320</v>
      </c>
      <c r="I109" s="111" t="s">
        <v>299</v>
      </c>
      <c r="J109" s="86" t="s">
        <v>321</v>
      </c>
      <c r="K109" s="28"/>
      <c r="L109" s="28"/>
      <c r="M109" s="28">
        <v>0.1</v>
      </c>
      <c r="N109" s="28"/>
      <c r="O109" s="28"/>
      <c r="P109" s="28">
        <v>0.2</v>
      </c>
      <c r="Q109" s="28"/>
      <c r="R109" s="28"/>
      <c r="S109" s="28">
        <v>0.3</v>
      </c>
      <c r="T109" s="28"/>
      <c r="U109" s="28"/>
      <c r="V109" s="28">
        <v>0.4</v>
      </c>
    </row>
    <row r="110" spans="1:22" s="126" customFormat="1" ht="99.75" customHeight="1" x14ac:dyDescent="0.25">
      <c r="A110" s="188"/>
      <c r="B110" s="56" t="s">
        <v>448</v>
      </c>
      <c r="C110" s="140" t="s">
        <v>324</v>
      </c>
      <c r="D110" s="81" t="s">
        <v>322</v>
      </c>
      <c r="E110" s="140" t="s">
        <v>325</v>
      </c>
      <c r="F110" s="21">
        <v>0</v>
      </c>
      <c r="G110" s="134">
        <f>+F110/E110</f>
        <v>0</v>
      </c>
      <c r="H110" s="81" t="s">
        <v>326</v>
      </c>
      <c r="I110" s="131" t="s">
        <v>315</v>
      </c>
      <c r="J110" s="86" t="s">
        <v>327</v>
      </c>
      <c r="K110" s="28"/>
      <c r="L110" s="28"/>
      <c r="M110" s="28">
        <v>0.05</v>
      </c>
      <c r="N110" s="28"/>
      <c r="O110" s="28"/>
      <c r="P110" s="28">
        <v>0.1</v>
      </c>
      <c r="Q110" s="28"/>
      <c r="R110" s="28"/>
      <c r="S110" s="28">
        <v>0.15</v>
      </c>
      <c r="T110" s="28"/>
      <c r="U110" s="28"/>
      <c r="V110" s="28">
        <v>0.2</v>
      </c>
    </row>
    <row r="111" spans="1:22" s="126" customFormat="1" ht="84" customHeight="1" x14ac:dyDescent="0.25">
      <c r="A111" s="188"/>
      <c r="B111" s="56" t="s">
        <v>448</v>
      </c>
      <c r="C111" s="81" t="s">
        <v>328</v>
      </c>
      <c r="D111" s="81" t="s">
        <v>329</v>
      </c>
      <c r="E111" s="114">
        <v>2</v>
      </c>
      <c r="F111" s="24">
        <v>0</v>
      </c>
      <c r="G111" s="41">
        <f>F111/E111</f>
        <v>0</v>
      </c>
      <c r="H111" s="115" t="s">
        <v>330</v>
      </c>
      <c r="I111" s="131" t="s">
        <v>315</v>
      </c>
      <c r="J111" s="77" t="s">
        <v>331</v>
      </c>
      <c r="K111" s="12"/>
      <c r="L111" s="12"/>
      <c r="M111" s="12"/>
      <c r="N111" s="12"/>
      <c r="O111" s="12"/>
      <c r="P111" s="12"/>
      <c r="Q111" s="12"/>
      <c r="R111" s="12"/>
      <c r="S111" s="12"/>
      <c r="T111" s="12"/>
      <c r="U111" s="12"/>
      <c r="V111" s="12">
        <v>2</v>
      </c>
    </row>
    <row r="112" spans="1:22" s="126" customFormat="1" ht="170.25" customHeight="1" x14ac:dyDescent="0.25">
      <c r="A112" s="188"/>
      <c r="B112" s="56" t="s">
        <v>448</v>
      </c>
      <c r="C112" s="48" t="s">
        <v>332</v>
      </c>
      <c r="D112" s="48" t="s">
        <v>333</v>
      </c>
      <c r="E112" s="24">
        <v>5</v>
      </c>
      <c r="F112" s="24">
        <v>0</v>
      </c>
      <c r="G112" s="41">
        <f>F112/E112</f>
        <v>0</v>
      </c>
      <c r="H112" s="115" t="s">
        <v>334</v>
      </c>
      <c r="I112" s="111" t="s">
        <v>299</v>
      </c>
      <c r="J112" s="77" t="s">
        <v>335</v>
      </c>
      <c r="K112" s="12"/>
      <c r="L112" s="12"/>
      <c r="M112" s="12">
        <v>5</v>
      </c>
      <c r="N112" s="12"/>
      <c r="O112" s="12"/>
      <c r="P112" s="12"/>
      <c r="Q112" s="12"/>
      <c r="R112" s="12"/>
      <c r="S112" s="12"/>
      <c r="T112" s="12"/>
      <c r="U112" s="12"/>
      <c r="V112" s="12"/>
    </row>
    <row r="113" spans="1:22" s="126" customFormat="1" ht="170.25" customHeight="1" x14ac:dyDescent="0.25">
      <c r="A113" s="188"/>
      <c r="B113" s="56" t="s">
        <v>448</v>
      </c>
      <c r="C113" s="115" t="s">
        <v>336</v>
      </c>
      <c r="D113" s="45" t="s">
        <v>337</v>
      </c>
      <c r="E113" s="24">
        <v>8</v>
      </c>
      <c r="F113" s="24">
        <v>0</v>
      </c>
      <c r="G113" s="24">
        <v>0</v>
      </c>
      <c r="H113" s="115" t="s">
        <v>338</v>
      </c>
      <c r="I113" s="111" t="s">
        <v>299</v>
      </c>
      <c r="J113" s="77" t="s">
        <v>339</v>
      </c>
      <c r="K113" s="12"/>
      <c r="L113" s="12"/>
      <c r="M113" s="12"/>
      <c r="N113" s="12"/>
      <c r="O113" s="12"/>
      <c r="P113" s="12">
        <v>4</v>
      </c>
      <c r="Q113" s="12"/>
      <c r="R113" s="12"/>
      <c r="S113" s="12"/>
      <c r="T113" s="12">
        <v>4</v>
      </c>
      <c r="U113" s="12"/>
      <c r="V113" s="12"/>
    </row>
    <row r="114" spans="1:22" s="126" customFormat="1" ht="84" customHeight="1" x14ac:dyDescent="0.25">
      <c r="A114" s="188"/>
      <c r="B114" s="56" t="s">
        <v>448</v>
      </c>
      <c r="C114" s="45" t="s">
        <v>340</v>
      </c>
      <c r="D114" s="45" t="s">
        <v>341</v>
      </c>
      <c r="E114" s="24">
        <v>2</v>
      </c>
      <c r="F114" s="24">
        <v>0</v>
      </c>
      <c r="G114" s="24">
        <v>0</v>
      </c>
      <c r="H114" s="44" t="s">
        <v>342</v>
      </c>
      <c r="I114" s="131" t="s">
        <v>315</v>
      </c>
      <c r="J114" s="77" t="s">
        <v>343</v>
      </c>
      <c r="K114" s="12"/>
      <c r="L114" s="12"/>
      <c r="M114" s="12"/>
      <c r="N114" s="12"/>
      <c r="O114" s="12"/>
      <c r="P114" s="12"/>
      <c r="Q114" s="12"/>
      <c r="R114" s="12"/>
      <c r="S114" s="12"/>
      <c r="T114" s="12">
        <v>2</v>
      </c>
      <c r="U114" s="12"/>
      <c r="V114" s="12"/>
    </row>
    <row r="115" spans="1:22" s="126" customFormat="1" ht="170.25" customHeight="1" x14ac:dyDescent="0.25">
      <c r="A115" s="141" t="s">
        <v>442</v>
      </c>
      <c r="B115" s="48" t="s">
        <v>446</v>
      </c>
      <c r="C115" s="45" t="s">
        <v>344</v>
      </c>
      <c r="D115" s="45" t="s">
        <v>345</v>
      </c>
      <c r="E115" s="24">
        <v>3</v>
      </c>
      <c r="F115" s="24">
        <v>0</v>
      </c>
      <c r="G115" s="24">
        <v>0</v>
      </c>
      <c r="H115" s="45" t="s">
        <v>346</v>
      </c>
      <c r="I115" s="131" t="s">
        <v>315</v>
      </c>
      <c r="J115" s="67" t="s">
        <v>347</v>
      </c>
      <c r="K115" s="12"/>
      <c r="L115" s="12"/>
      <c r="M115" s="12"/>
      <c r="N115" s="12"/>
      <c r="O115" s="12"/>
      <c r="P115" s="12"/>
      <c r="Q115" s="12"/>
      <c r="R115" s="12"/>
      <c r="S115" s="12"/>
      <c r="T115" s="12"/>
      <c r="U115" s="12"/>
      <c r="V115" s="12">
        <v>3</v>
      </c>
    </row>
    <row r="116" spans="1:22" s="126" customFormat="1" ht="108" customHeight="1" x14ac:dyDescent="0.25">
      <c r="A116" s="188" t="s">
        <v>449</v>
      </c>
      <c r="B116" s="48" t="s">
        <v>447</v>
      </c>
      <c r="C116" s="130" t="s">
        <v>356</v>
      </c>
      <c r="D116" s="81" t="s">
        <v>357</v>
      </c>
      <c r="E116" s="140" t="s">
        <v>358</v>
      </c>
      <c r="F116" s="25">
        <v>0</v>
      </c>
      <c r="G116" s="134">
        <f>F116/E116</f>
        <v>0</v>
      </c>
      <c r="H116" s="140" t="s">
        <v>359</v>
      </c>
      <c r="I116" s="1" t="s">
        <v>360</v>
      </c>
      <c r="J116" s="1" t="s">
        <v>455</v>
      </c>
      <c r="K116" s="12">
        <v>5</v>
      </c>
      <c r="L116" s="12">
        <v>5</v>
      </c>
      <c r="M116" s="12">
        <v>5</v>
      </c>
      <c r="N116" s="12">
        <v>5</v>
      </c>
      <c r="O116" s="12">
        <v>10</v>
      </c>
      <c r="P116" s="12">
        <v>5</v>
      </c>
      <c r="Q116" s="12">
        <v>5</v>
      </c>
      <c r="R116" s="12">
        <v>5</v>
      </c>
      <c r="S116" s="12">
        <v>5</v>
      </c>
      <c r="T116" s="12">
        <v>5</v>
      </c>
      <c r="U116" s="12">
        <v>5</v>
      </c>
      <c r="V116" s="12">
        <v>5</v>
      </c>
    </row>
    <row r="117" spans="1:22" s="126" customFormat="1" ht="116.25" customHeight="1" x14ac:dyDescent="0.25">
      <c r="A117" s="188"/>
      <c r="B117" s="48" t="s">
        <v>447</v>
      </c>
      <c r="C117" s="44" t="s">
        <v>361</v>
      </c>
      <c r="D117" s="45" t="s">
        <v>362</v>
      </c>
      <c r="E117" s="33" t="s">
        <v>363</v>
      </c>
      <c r="F117" s="25">
        <v>0</v>
      </c>
      <c r="G117" s="33">
        <f>F117/58</f>
        <v>0</v>
      </c>
      <c r="H117" s="45" t="s">
        <v>364</v>
      </c>
      <c r="I117" s="1" t="s">
        <v>360</v>
      </c>
      <c r="J117" s="1" t="s">
        <v>455</v>
      </c>
      <c r="K117" s="12">
        <v>4</v>
      </c>
      <c r="L117" s="12">
        <v>4</v>
      </c>
      <c r="M117" s="12">
        <v>6</v>
      </c>
      <c r="N117" s="12">
        <v>4</v>
      </c>
      <c r="O117" s="12">
        <v>4</v>
      </c>
      <c r="P117" s="12">
        <v>6</v>
      </c>
      <c r="Q117" s="12">
        <v>4</v>
      </c>
      <c r="R117" s="12">
        <v>4</v>
      </c>
      <c r="S117" s="12">
        <v>8</v>
      </c>
      <c r="T117" s="12">
        <v>4</v>
      </c>
      <c r="U117" s="12">
        <v>4</v>
      </c>
      <c r="V117" s="12">
        <v>6</v>
      </c>
    </row>
    <row r="118" spans="1:22" s="126" customFormat="1" ht="106.5" customHeight="1" x14ac:dyDescent="0.25">
      <c r="A118" s="188"/>
      <c r="B118" s="48" t="s">
        <v>447</v>
      </c>
      <c r="C118" s="44" t="s">
        <v>365</v>
      </c>
      <c r="D118" s="45" t="s">
        <v>366</v>
      </c>
      <c r="E118" s="33" t="s">
        <v>367</v>
      </c>
      <c r="F118" s="25">
        <v>0</v>
      </c>
      <c r="G118" s="33">
        <f>F118/64</f>
        <v>0</v>
      </c>
      <c r="H118" s="45" t="s">
        <v>368</v>
      </c>
      <c r="I118" s="1" t="s">
        <v>360</v>
      </c>
      <c r="J118" s="1" t="s">
        <v>455</v>
      </c>
      <c r="K118" s="12">
        <v>5</v>
      </c>
      <c r="L118" s="12">
        <v>5</v>
      </c>
      <c r="M118" s="12">
        <v>5</v>
      </c>
      <c r="N118" s="12">
        <v>6</v>
      </c>
      <c r="O118" s="12">
        <v>5</v>
      </c>
      <c r="P118" s="12">
        <v>5</v>
      </c>
      <c r="Q118" s="12">
        <v>5</v>
      </c>
      <c r="R118" s="12">
        <v>5</v>
      </c>
      <c r="S118" s="12">
        <v>6</v>
      </c>
      <c r="T118" s="12">
        <v>5</v>
      </c>
      <c r="U118" s="12">
        <v>6</v>
      </c>
      <c r="V118" s="12">
        <v>6</v>
      </c>
    </row>
    <row r="119" spans="1:22" s="126" customFormat="1" ht="123" customHeight="1" x14ac:dyDescent="0.25">
      <c r="A119" s="188"/>
      <c r="B119" s="48" t="s">
        <v>447</v>
      </c>
      <c r="C119" s="44" t="s">
        <v>369</v>
      </c>
      <c r="D119" s="45" t="s">
        <v>370</v>
      </c>
      <c r="E119" s="33" t="s">
        <v>371</v>
      </c>
      <c r="F119" s="25">
        <v>0</v>
      </c>
      <c r="G119" s="41">
        <f>F119/63</f>
        <v>0</v>
      </c>
      <c r="H119" s="45" t="s">
        <v>368</v>
      </c>
      <c r="I119" s="1" t="s">
        <v>360</v>
      </c>
      <c r="J119" s="1" t="s">
        <v>455</v>
      </c>
      <c r="K119" s="12">
        <v>5</v>
      </c>
      <c r="L119" s="12">
        <v>5</v>
      </c>
      <c r="M119" s="12">
        <v>5</v>
      </c>
      <c r="N119" s="12">
        <v>6</v>
      </c>
      <c r="O119" s="12">
        <v>5</v>
      </c>
      <c r="P119" s="12">
        <v>5</v>
      </c>
      <c r="Q119" s="12">
        <v>5</v>
      </c>
      <c r="R119" s="12">
        <v>5</v>
      </c>
      <c r="S119" s="12">
        <v>5</v>
      </c>
      <c r="T119" s="12">
        <v>5</v>
      </c>
      <c r="U119" s="12">
        <v>6</v>
      </c>
      <c r="V119" s="12">
        <v>6</v>
      </c>
    </row>
    <row r="120" spans="1:22" s="126" customFormat="1" ht="105" customHeight="1" x14ac:dyDescent="0.25">
      <c r="A120" s="188"/>
      <c r="B120" s="48" t="s">
        <v>447</v>
      </c>
      <c r="C120" s="44" t="s">
        <v>372</v>
      </c>
      <c r="D120" s="45" t="s">
        <v>373</v>
      </c>
      <c r="E120" s="33" t="s">
        <v>374</v>
      </c>
      <c r="F120" s="25">
        <v>0</v>
      </c>
      <c r="G120" s="41">
        <v>0</v>
      </c>
      <c r="H120" s="45" t="s">
        <v>375</v>
      </c>
      <c r="I120" s="1" t="s">
        <v>360</v>
      </c>
      <c r="J120" s="1" t="s">
        <v>455</v>
      </c>
      <c r="K120" s="119"/>
      <c r="L120" s="119"/>
      <c r="M120" s="12">
        <v>1</v>
      </c>
      <c r="N120" s="119"/>
      <c r="O120" s="119"/>
      <c r="P120" s="119"/>
      <c r="Q120" s="119"/>
      <c r="R120" s="119"/>
      <c r="S120" s="119"/>
      <c r="T120" s="119"/>
      <c r="U120" s="119"/>
      <c r="V120" s="12"/>
    </row>
    <row r="121" spans="1:22" s="126" customFormat="1" ht="96.75" customHeight="1" x14ac:dyDescent="0.25">
      <c r="A121" s="188"/>
      <c r="B121" s="48" t="s">
        <v>447</v>
      </c>
      <c r="C121" s="44" t="s">
        <v>376</v>
      </c>
      <c r="D121" s="45" t="s">
        <v>377</v>
      </c>
      <c r="E121" s="33">
        <v>1</v>
      </c>
      <c r="F121" s="25">
        <v>0</v>
      </c>
      <c r="G121" s="41">
        <f>F121/1</f>
        <v>0</v>
      </c>
      <c r="H121" s="45" t="s">
        <v>378</v>
      </c>
      <c r="I121" s="1" t="s">
        <v>360</v>
      </c>
      <c r="J121" s="1" t="s">
        <v>455</v>
      </c>
      <c r="K121" s="119"/>
      <c r="L121" s="119"/>
      <c r="M121" s="119"/>
      <c r="N121" s="119"/>
      <c r="O121" s="119"/>
      <c r="P121" s="119"/>
      <c r="Q121" s="119"/>
      <c r="R121" s="119"/>
      <c r="S121" s="119"/>
      <c r="T121" s="119"/>
      <c r="U121" s="119"/>
      <c r="V121" s="12">
        <v>1</v>
      </c>
    </row>
    <row r="122" spans="1:22" s="126" customFormat="1" ht="123.75" customHeight="1" x14ac:dyDescent="0.25">
      <c r="A122" s="188"/>
      <c r="B122" s="48" t="s">
        <v>447</v>
      </c>
      <c r="C122" s="44" t="s">
        <v>379</v>
      </c>
      <c r="D122" s="45" t="s">
        <v>380</v>
      </c>
      <c r="E122" s="33">
        <v>0.8</v>
      </c>
      <c r="F122" s="25">
        <v>0</v>
      </c>
      <c r="G122" s="41">
        <f t="shared" ref="G122:G123" si="10">F122/1</f>
        <v>0</v>
      </c>
      <c r="H122" s="45" t="s">
        <v>381</v>
      </c>
      <c r="I122" s="1" t="s">
        <v>360</v>
      </c>
      <c r="J122" s="1" t="s">
        <v>455</v>
      </c>
      <c r="K122" s="119"/>
      <c r="L122" s="119"/>
      <c r="M122" s="119"/>
      <c r="N122" s="119"/>
      <c r="O122" s="119"/>
      <c r="P122" s="124"/>
      <c r="Q122" s="119"/>
      <c r="R122" s="79">
        <v>1</v>
      </c>
      <c r="S122" s="119"/>
      <c r="T122" s="124"/>
      <c r="U122" s="119"/>
      <c r="V122" s="119"/>
    </row>
    <row r="123" spans="1:22" s="126" customFormat="1" ht="78" customHeight="1" x14ac:dyDescent="0.25">
      <c r="A123" s="188"/>
      <c r="B123" s="48" t="s">
        <v>447</v>
      </c>
      <c r="C123" s="44" t="s">
        <v>382</v>
      </c>
      <c r="D123" s="45" t="s">
        <v>383</v>
      </c>
      <c r="E123" s="33">
        <v>1</v>
      </c>
      <c r="F123" s="25">
        <v>0</v>
      </c>
      <c r="G123" s="41">
        <f t="shared" si="10"/>
        <v>0</v>
      </c>
      <c r="H123" s="45" t="s">
        <v>384</v>
      </c>
      <c r="I123" s="1" t="s">
        <v>360</v>
      </c>
      <c r="J123" s="1" t="s">
        <v>455</v>
      </c>
      <c r="K123" s="119"/>
      <c r="L123" s="119"/>
      <c r="M123" s="119"/>
      <c r="N123" s="119"/>
      <c r="O123" s="119"/>
      <c r="P123" s="124"/>
      <c r="Q123" s="119"/>
      <c r="R123" s="79">
        <v>1</v>
      </c>
      <c r="S123" s="119"/>
      <c r="T123" s="124"/>
      <c r="U123" s="119"/>
      <c r="V123" s="119"/>
    </row>
    <row r="124" spans="1:22" s="126" customFormat="1" ht="82.5" customHeight="1" x14ac:dyDescent="0.25">
      <c r="A124" s="188" t="s">
        <v>449</v>
      </c>
      <c r="B124" s="48" t="s">
        <v>447</v>
      </c>
      <c r="C124" s="130" t="s">
        <v>385</v>
      </c>
      <c r="D124" s="81" t="s">
        <v>357</v>
      </c>
      <c r="E124" s="140" t="s">
        <v>386</v>
      </c>
      <c r="F124" s="25">
        <v>0</v>
      </c>
      <c r="G124" s="134">
        <f>F124/E124</f>
        <v>0</v>
      </c>
      <c r="H124" s="81" t="s">
        <v>387</v>
      </c>
      <c r="I124" s="1" t="s">
        <v>388</v>
      </c>
      <c r="J124" s="1" t="s">
        <v>456</v>
      </c>
      <c r="K124" s="12">
        <v>10</v>
      </c>
      <c r="L124" s="12">
        <v>10</v>
      </c>
      <c r="M124" s="12">
        <v>11</v>
      </c>
      <c r="N124" s="12">
        <v>11</v>
      </c>
      <c r="O124" s="12">
        <v>11</v>
      </c>
      <c r="P124" s="12">
        <v>11</v>
      </c>
      <c r="Q124" s="12">
        <v>11</v>
      </c>
      <c r="R124" s="12">
        <v>11</v>
      </c>
      <c r="S124" s="12">
        <v>11</v>
      </c>
      <c r="T124" s="12">
        <v>11</v>
      </c>
      <c r="U124" s="12">
        <v>11</v>
      </c>
      <c r="V124" s="12">
        <v>11</v>
      </c>
    </row>
    <row r="125" spans="1:22" s="126" customFormat="1" ht="78" customHeight="1" x14ac:dyDescent="0.25">
      <c r="A125" s="188"/>
      <c r="B125" s="48" t="s">
        <v>447</v>
      </c>
      <c r="C125" s="44" t="s">
        <v>361</v>
      </c>
      <c r="D125" s="45" t="s">
        <v>362</v>
      </c>
      <c r="E125" s="23" t="s">
        <v>389</v>
      </c>
      <c r="F125" s="25">
        <v>0</v>
      </c>
      <c r="G125" s="33">
        <f>F125/117</f>
        <v>0</v>
      </c>
      <c r="H125" s="45" t="s">
        <v>364</v>
      </c>
      <c r="I125" s="1" t="s">
        <v>388</v>
      </c>
      <c r="J125" s="1" t="s">
        <v>456</v>
      </c>
      <c r="K125" s="12">
        <v>9</v>
      </c>
      <c r="L125" s="12">
        <v>9</v>
      </c>
      <c r="M125" s="12">
        <v>10</v>
      </c>
      <c r="N125" s="12">
        <v>9</v>
      </c>
      <c r="O125" s="12">
        <v>9</v>
      </c>
      <c r="P125" s="12">
        <v>15</v>
      </c>
      <c r="Q125" s="12">
        <v>9</v>
      </c>
      <c r="R125" s="12">
        <v>9</v>
      </c>
      <c r="S125" s="12">
        <v>10</v>
      </c>
      <c r="T125" s="12">
        <v>9</v>
      </c>
      <c r="U125" s="12">
        <v>9</v>
      </c>
      <c r="V125" s="12">
        <v>10</v>
      </c>
    </row>
    <row r="126" spans="1:22" s="126" customFormat="1" ht="89.25" customHeight="1" x14ac:dyDescent="0.25">
      <c r="A126" s="188"/>
      <c r="B126" s="48" t="s">
        <v>447</v>
      </c>
      <c r="C126" s="44" t="s">
        <v>365</v>
      </c>
      <c r="D126" s="45" t="s">
        <v>366</v>
      </c>
      <c r="E126" s="23" t="s">
        <v>390</v>
      </c>
      <c r="F126" s="25">
        <v>0</v>
      </c>
      <c r="G126" s="33">
        <f>F126/128</f>
        <v>0</v>
      </c>
      <c r="H126" s="45" t="s">
        <v>368</v>
      </c>
      <c r="I126" s="1" t="s">
        <v>388</v>
      </c>
      <c r="J126" s="1" t="s">
        <v>456</v>
      </c>
      <c r="K126" s="12">
        <v>10</v>
      </c>
      <c r="L126" s="12">
        <v>10</v>
      </c>
      <c r="M126" s="12">
        <v>10</v>
      </c>
      <c r="N126" s="12">
        <v>10</v>
      </c>
      <c r="O126" s="12">
        <v>11</v>
      </c>
      <c r="P126" s="12">
        <v>11</v>
      </c>
      <c r="Q126" s="12">
        <v>11</v>
      </c>
      <c r="R126" s="12">
        <v>11</v>
      </c>
      <c r="S126" s="12">
        <v>11</v>
      </c>
      <c r="T126" s="12">
        <v>11</v>
      </c>
      <c r="U126" s="12">
        <v>11</v>
      </c>
      <c r="V126" s="12">
        <v>11</v>
      </c>
    </row>
    <row r="127" spans="1:22" s="126" customFormat="1" ht="95.25" customHeight="1" x14ac:dyDescent="0.25">
      <c r="A127" s="188"/>
      <c r="B127" s="48" t="s">
        <v>447</v>
      </c>
      <c r="C127" s="44" t="s">
        <v>369</v>
      </c>
      <c r="D127" s="45" t="s">
        <v>370</v>
      </c>
      <c r="E127" s="23" t="s">
        <v>391</v>
      </c>
      <c r="F127" s="25">
        <v>0</v>
      </c>
      <c r="G127" s="33">
        <f>F127/126</f>
        <v>0</v>
      </c>
      <c r="H127" s="45" t="s">
        <v>368</v>
      </c>
      <c r="I127" s="1" t="s">
        <v>388</v>
      </c>
      <c r="J127" s="1" t="s">
        <v>456</v>
      </c>
      <c r="K127" s="12">
        <v>10</v>
      </c>
      <c r="L127" s="12">
        <v>10</v>
      </c>
      <c r="M127" s="12">
        <v>10</v>
      </c>
      <c r="N127" s="12">
        <v>10</v>
      </c>
      <c r="O127" s="12">
        <v>10</v>
      </c>
      <c r="P127" s="12">
        <v>10</v>
      </c>
      <c r="Q127" s="12">
        <v>10</v>
      </c>
      <c r="R127" s="12">
        <v>10</v>
      </c>
      <c r="S127" s="12">
        <v>13</v>
      </c>
      <c r="T127" s="12">
        <v>10</v>
      </c>
      <c r="U127" s="12">
        <v>10</v>
      </c>
      <c r="V127" s="12">
        <v>13</v>
      </c>
    </row>
    <row r="128" spans="1:22" s="126" customFormat="1" ht="96.75" customHeight="1" x14ac:dyDescent="0.25">
      <c r="A128" s="188"/>
      <c r="B128" s="48" t="s">
        <v>447</v>
      </c>
      <c r="C128" s="44" t="s">
        <v>372</v>
      </c>
      <c r="D128" s="67" t="s">
        <v>373</v>
      </c>
      <c r="E128" s="34">
        <v>0.01</v>
      </c>
      <c r="F128" s="25">
        <v>0</v>
      </c>
      <c r="G128" s="33">
        <f>F128/126</f>
        <v>0</v>
      </c>
      <c r="H128" s="45" t="s">
        <v>375</v>
      </c>
      <c r="I128" s="1" t="s">
        <v>388</v>
      </c>
      <c r="J128" s="1" t="s">
        <v>456</v>
      </c>
      <c r="K128" s="119"/>
      <c r="L128" s="119"/>
      <c r="M128" s="12">
        <v>1</v>
      </c>
      <c r="N128" s="119"/>
      <c r="O128" s="119"/>
      <c r="P128" s="119"/>
      <c r="Q128" s="119"/>
      <c r="R128" s="119"/>
      <c r="S128" s="119"/>
      <c r="T128" s="119"/>
      <c r="U128" s="119"/>
      <c r="V128" s="119"/>
    </row>
    <row r="129" spans="1:22" s="126" customFormat="1" ht="80.25" customHeight="1" x14ac:dyDescent="0.25">
      <c r="A129" s="188"/>
      <c r="B129" s="48" t="s">
        <v>447</v>
      </c>
      <c r="C129" s="44" t="s">
        <v>392</v>
      </c>
      <c r="D129" s="67" t="s">
        <v>377</v>
      </c>
      <c r="E129" s="116">
        <v>1</v>
      </c>
      <c r="F129" s="25">
        <v>0</v>
      </c>
      <c r="G129" s="33">
        <f>F129/1</f>
        <v>0</v>
      </c>
      <c r="H129" s="45" t="s">
        <v>378</v>
      </c>
      <c r="I129" s="1" t="s">
        <v>388</v>
      </c>
      <c r="J129" s="1" t="s">
        <v>456</v>
      </c>
      <c r="K129" s="119"/>
      <c r="L129" s="119"/>
      <c r="M129" s="12"/>
      <c r="N129" s="119"/>
      <c r="O129" s="119"/>
      <c r="P129" s="119"/>
      <c r="Q129" s="119"/>
      <c r="R129" s="119"/>
      <c r="S129" s="119"/>
      <c r="T129" s="119"/>
      <c r="U129" s="119"/>
      <c r="V129" s="12">
        <v>1</v>
      </c>
    </row>
    <row r="130" spans="1:22" s="126" customFormat="1" ht="93" customHeight="1" x14ac:dyDescent="0.25">
      <c r="A130" s="188"/>
      <c r="B130" s="48" t="s">
        <v>447</v>
      </c>
      <c r="C130" s="44" t="s">
        <v>379</v>
      </c>
      <c r="D130" s="67" t="s">
        <v>380</v>
      </c>
      <c r="E130" s="117">
        <v>0.8</v>
      </c>
      <c r="F130" s="25">
        <v>0</v>
      </c>
      <c r="G130" s="33">
        <f t="shared" ref="G130:G131" si="11">F130/1</f>
        <v>0</v>
      </c>
      <c r="H130" s="45" t="s">
        <v>381</v>
      </c>
      <c r="I130" s="1" t="s">
        <v>388</v>
      </c>
      <c r="J130" s="1" t="s">
        <v>456</v>
      </c>
      <c r="K130" s="119"/>
      <c r="L130" s="119"/>
      <c r="M130" s="119"/>
      <c r="N130" s="119"/>
      <c r="O130" s="119"/>
      <c r="P130" s="124"/>
      <c r="Q130" s="119"/>
      <c r="R130" s="79">
        <v>0.8</v>
      </c>
      <c r="S130" s="119"/>
      <c r="T130" s="124"/>
      <c r="U130" s="119"/>
      <c r="V130" s="119"/>
    </row>
    <row r="131" spans="1:22" s="126" customFormat="1" ht="101.25" customHeight="1" x14ac:dyDescent="0.25">
      <c r="A131" s="188"/>
      <c r="B131" s="48" t="s">
        <v>447</v>
      </c>
      <c r="C131" s="44" t="s">
        <v>382</v>
      </c>
      <c r="D131" s="45" t="s">
        <v>383</v>
      </c>
      <c r="E131" s="33">
        <v>1</v>
      </c>
      <c r="F131" s="25">
        <v>0</v>
      </c>
      <c r="G131" s="33">
        <f t="shared" si="11"/>
        <v>0</v>
      </c>
      <c r="H131" s="45" t="s">
        <v>384</v>
      </c>
      <c r="I131" s="1" t="s">
        <v>388</v>
      </c>
      <c r="J131" s="1" t="s">
        <v>456</v>
      </c>
      <c r="K131" s="119"/>
      <c r="L131" s="119"/>
      <c r="M131" s="119"/>
      <c r="N131" s="119"/>
      <c r="O131" s="119"/>
      <c r="P131" s="124"/>
      <c r="Q131" s="119"/>
      <c r="R131" s="79">
        <v>1</v>
      </c>
      <c r="S131" s="119"/>
      <c r="T131" s="124"/>
      <c r="U131" s="119"/>
      <c r="V131" s="119"/>
    </row>
    <row r="132" spans="1:22" s="126" customFormat="1" ht="70.5" customHeight="1" x14ac:dyDescent="0.25">
      <c r="A132" s="188" t="s">
        <v>449</v>
      </c>
      <c r="B132" s="48" t="s">
        <v>447</v>
      </c>
      <c r="C132" s="130" t="s">
        <v>393</v>
      </c>
      <c r="D132" s="81" t="s">
        <v>357</v>
      </c>
      <c r="E132" s="140" t="s">
        <v>386</v>
      </c>
      <c r="F132" s="25">
        <v>0</v>
      </c>
      <c r="G132" s="134">
        <f>F132/E132</f>
        <v>0</v>
      </c>
      <c r="H132" s="81" t="s">
        <v>394</v>
      </c>
      <c r="I132" s="1" t="s">
        <v>395</v>
      </c>
      <c r="J132" s="1" t="s">
        <v>457</v>
      </c>
      <c r="K132" s="118">
        <v>10</v>
      </c>
      <c r="L132" s="118">
        <v>10</v>
      </c>
      <c r="M132" s="118">
        <v>11</v>
      </c>
      <c r="N132" s="118">
        <v>11</v>
      </c>
      <c r="O132" s="118">
        <v>11</v>
      </c>
      <c r="P132" s="118">
        <v>11</v>
      </c>
      <c r="Q132" s="118">
        <v>11</v>
      </c>
      <c r="R132" s="118">
        <v>11</v>
      </c>
      <c r="S132" s="118">
        <v>11</v>
      </c>
      <c r="T132" s="118">
        <v>11</v>
      </c>
      <c r="U132" s="118">
        <v>11</v>
      </c>
      <c r="V132" s="118">
        <v>11</v>
      </c>
    </row>
    <row r="133" spans="1:22" s="126" customFormat="1" ht="80.25" customHeight="1" x14ac:dyDescent="0.25">
      <c r="A133" s="188"/>
      <c r="B133" s="48" t="s">
        <v>447</v>
      </c>
      <c r="C133" s="44" t="s">
        <v>361</v>
      </c>
      <c r="D133" s="45" t="s">
        <v>362</v>
      </c>
      <c r="E133" s="33" t="s">
        <v>389</v>
      </c>
      <c r="F133" s="25">
        <v>0</v>
      </c>
      <c r="G133" s="33">
        <f>F133/117</f>
        <v>0</v>
      </c>
      <c r="H133" s="45" t="s">
        <v>364</v>
      </c>
      <c r="I133" s="1" t="s">
        <v>395</v>
      </c>
      <c r="J133" s="1" t="s">
        <v>456</v>
      </c>
      <c r="K133" s="118">
        <v>9.75</v>
      </c>
      <c r="L133" s="118">
        <v>9.75</v>
      </c>
      <c r="M133" s="118">
        <v>9.75</v>
      </c>
      <c r="N133" s="118">
        <v>9.75</v>
      </c>
      <c r="O133" s="118">
        <v>9.75</v>
      </c>
      <c r="P133" s="118">
        <v>9.75</v>
      </c>
      <c r="Q133" s="118">
        <v>9.75</v>
      </c>
      <c r="R133" s="118">
        <v>9.75</v>
      </c>
      <c r="S133" s="118">
        <v>9.75</v>
      </c>
      <c r="T133" s="118">
        <v>9.75</v>
      </c>
      <c r="U133" s="118">
        <v>9.75</v>
      </c>
      <c r="V133" s="118">
        <v>9.75</v>
      </c>
    </row>
    <row r="134" spans="1:22" s="126" customFormat="1" ht="90" customHeight="1" x14ac:dyDescent="0.25">
      <c r="A134" s="188"/>
      <c r="B134" s="48" t="s">
        <v>447</v>
      </c>
      <c r="C134" s="44" t="s">
        <v>365</v>
      </c>
      <c r="D134" s="45" t="s">
        <v>366</v>
      </c>
      <c r="E134" s="33" t="s">
        <v>390</v>
      </c>
      <c r="F134" s="25">
        <v>0</v>
      </c>
      <c r="G134" s="33">
        <f>F134/128</f>
        <v>0</v>
      </c>
      <c r="H134" s="45" t="s">
        <v>368</v>
      </c>
      <c r="I134" s="1" t="s">
        <v>395</v>
      </c>
      <c r="J134" s="1" t="s">
        <v>456</v>
      </c>
      <c r="K134" s="118">
        <v>10.6666666666667</v>
      </c>
      <c r="L134" s="118">
        <v>10.666666666666666</v>
      </c>
      <c r="M134" s="118">
        <v>10.666666666666666</v>
      </c>
      <c r="N134" s="118">
        <v>10.666666666666666</v>
      </c>
      <c r="O134" s="118">
        <v>10.666666666666666</v>
      </c>
      <c r="P134" s="118">
        <v>10.666666666666666</v>
      </c>
      <c r="Q134" s="118">
        <v>10.666666666666666</v>
      </c>
      <c r="R134" s="118">
        <v>10.666666666666666</v>
      </c>
      <c r="S134" s="118">
        <v>10.666666666666666</v>
      </c>
      <c r="T134" s="118">
        <v>10.666666666666666</v>
      </c>
      <c r="U134" s="118">
        <v>10.666666666666666</v>
      </c>
      <c r="V134" s="118">
        <v>10.666666666666666</v>
      </c>
    </row>
    <row r="135" spans="1:22" s="126" customFormat="1" ht="81.75" customHeight="1" x14ac:dyDescent="0.25">
      <c r="A135" s="188"/>
      <c r="B135" s="48" t="s">
        <v>447</v>
      </c>
      <c r="C135" s="44" t="s">
        <v>369</v>
      </c>
      <c r="D135" s="45" t="s">
        <v>370</v>
      </c>
      <c r="E135" s="33" t="s">
        <v>391</v>
      </c>
      <c r="F135" s="25">
        <v>0</v>
      </c>
      <c r="G135" s="41">
        <f>F135/126</f>
        <v>0</v>
      </c>
      <c r="H135" s="45" t="s">
        <v>368</v>
      </c>
      <c r="I135" s="1" t="s">
        <v>395</v>
      </c>
      <c r="J135" s="1" t="s">
        <v>456</v>
      </c>
      <c r="K135" s="118">
        <v>10.5</v>
      </c>
      <c r="L135" s="118">
        <v>10.5</v>
      </c>
      <c r="M135" s="118">
        <v>10.5</v>
      </c>
      <c r="N135" s="118">
        <v>10.5</v>
      </c>
      <c r="O135" s="118">
        <v>10.5</v>
      </c>
      <c r="P135" s="118">
        <v>10.5</v>
      </c>
      <c r="Q135" s="118">
        <v>10.5</v>
      </c>
      <c r="R135" s="118">
        <v>10.5</v>
      </c>
      <c r="S135" s="118">
        <v>10.5</v>
      </c>
      <c r="T135" s="118">
        <v>10.5</v>
      </c>
      <c r="U135" s="118">
        <v>10.5</v>
      </c>
      <c r="V135" s="118">
        <v>10.5</v>
      </c>
    </row>
    <row r="136" spans="1:22" s="126" customFormat="1" ht="85.5" customHeight="1" x14ac:dyDescent="0.25">
      <c r="A136" s="188"/>
      <c r="B136" s="48" t="s">
        <v>447</v>
      </c>
      <c r="C136" s="44" t="s">
        <v>372</v>
      </c>
      <c r="D136" s="45" t="s">
        <v>373</v>
      </c>
      <c r="E136" s="33">
        <v>0.01</v>
      </c>
      <c r="F136" s="25">
        <v>0</v>
      </c>
      <c r="G136" s="41">
        <f>F136/126</f>
        <v>0</v>
      </c>
      <c r="H136" s="45" t="s">
        <v>375</v>
      </c>
      <c r="I136" s="1" t="s">
        <v>395</v>
      </c>
      <c r="J136" s="1" t="s">
        <v>456</v>
      </c>
      <c r="K136" s="119"/>
      <c r="L136" s="119"/>
      <c r="M136" s="12">
        <v>1</v>
      </c>
      <c r="N136" s="119"/>
      <c r="O136" s="119"/>
      <c r="P136" s="119"/>
      <c r="Q136" s="119"/>
      <c r="R136" s="119"/>
      <c r="S136" s="119"/>
      <c r="T136" s="119"/>
      <c r="U136" s="119"/>
      <c r="V136" s="119"/>
    </row>
    <row r="137" spans="1:22" s="126" customFormat="1" ht="95.25" customHeight="1" x14ac:dyDescent="0.25">
      <c r="A137" s="188"/>
      <c r="B137" s="48" t="s">
        <v>447</v>
      </c>
      <c r="C137" s="44" t="s">
        <v>376</v>
      </c>
      <c r="D137" s="45" t="s">
        <v>396</v>
      </c>
      <c r="E137" s="33">
        <v>1</v>
      </c>
      <c r="F137" s="25">
        <v>0</v>
      </c>
      <c r="G137" s="41">
        <f>F137/1</f>
        <v>0</v>
      </c>
      <c r="H137" s="45" t="s">
        <v>378</v>
      </c>
      <c r="I137" s="1" t="s">
        <v>395</v>
      </c>
      <c r="J137" s="1" t="s">
        <v>456</v>
      </c>
      <c r="K137" s="119"/>
      <c r="L137" s="119"/>
      <c r="M137" s="12"/>
      <c r="N137" s="119"/>
      <c r="O137" s="119"/>
      <c r="P137" s="119"/>
      <c r="Q137" s="119"/>
      <c r="R137" s="119"/>
      <c r="S137" s="119"/>
      <c r="T137" s="119"/>
      <c r="U137" s="119"/>
      <c r="V137" s="12">
        <v>1</v>
      </c>
    </row>
    <row r="138" spans="1:22" s="126" customFormat="1" ht="82.5" customHeight="1" x14ac:dyDescent="0.25">
      <c r="A138" s="188"/>
      <c r="B138" s="48" t="s">
        <v>447</v>
      </c>
      <c r="C138" s="44" t="s">
        <v>379</v>
      </c>
      <c r="D138" s="45" t="s">
        <v>380</v>
      </c>
      <c r="E138" s="33">
        <v>0.8</v>
      </c>
      <c r="F138" s="25">
        <v>0</v>
      </c>
      <c r="G138" s="41">
        <f t="shared" ref="G138:G139" si="12">F138/1</f>
        <v>0</v>
      </c>
      <c r="H138" s="45" t="s">
        <v>381</v>
      </c>
      <c r="I138" s="1" t="s">
        <v>395</v>
      </c>
      <c r="J138" s="1" t="s">
        <v>456</v>
      </c>
      <c r="K138" s="119"/>
      <c r="L138" s="119"/>
      <c r="M138" s="119"/>
      <c r="N138" s="119"/>
      <c r="O138" s="119"/>
      <c r="P138" s="124"/>
      <c r="Q138" s="119"/>
      <c r="R138" s="79">
        <v>0.8</v>
      </c>
      <c r="S138" s="119"/>
      <c r="T138" s="124"/>
      <c r="U138" s="119"/>
      <c r="V138" s="119"/>
    </row>
    <row r="139" spans="1:22" s="126" customFormat="1" ht="67.5" customHeight="1" x14ac:dyDescent="0.25">
      <c r="A139" s="188"/>
      <c r="B139" s="48" t="s">
        <v>447</v>
      </c>
      <c r="C139" s="44" t="s">
        <v>382</v>
      </c>
      <c r="D139" s="45" t="s">
        <v>383</v>
      </c>
      <c r="E139" s="33">
        <v>1</v>
      </c>
      <c r="F139" s="25">
        <v>0</v>
      </c>
      <c r="G139" s="41">
        <f t="shared" si="12"/>
        <v>0</v>
      </c>
      <c r="H139" s="45" t="s">
        <v>384</v>
      </c>
      <c r="I139" s="1" t="s">
        <v>395</v>
      </c>
      <c r="J139" s="1" t="s">
        <v>456</v>
      </c>
      <c r="K139" s="119"/>
      <c r="L139" s="119"/>
      <c r="M139" s="119"/>
      <c r="N139" s="119"/>
      <c r="O139" s="119"/>
      <c r="P139" s="124"/>
      <c r="Q139" s="119"/>
      <c r="R139" s="79">
        <v>1</v>
      </c>
      <c r="S139" s="119"/>
      <c r="T139" s="124"/>
      <c r="U139" s="119"/>
      <c r="V139" s="119"/>
    </row>
    <row r="140" spans="1:22" s="126" customFormat="1" ht="95.25" customHeight="1" x14ac:dyDescent="0.25">
      <c r="A140" s="188" t="s">
        <v>449</v>
      </c>
      <c r="B140" s="48" t="s">
        <v>447</v>
      </c>
      <c r="C140" s="81" t="s">
        <v>397</v>
      </c>
      <c r="D140" s="81" t="s">
        <v>357</v>
      </c>
      <c r="E140" s="140" t="s">
        <v>398</v>
      </c>
      <c r="F140" s="25">
        <v>0</v>
      </c>
      <c r="G140" s="134">
        <f>F140/E140</f>
        <v>0</v>
      </c>
      <c r="H140" s="140" t="s">
        <v>403</v>
      </c>
      <c r="I140" s="1" t="s">
        <v>399</v>
      </c>
      <c r="J140" s="1" t="s">
        <v>458</v>
      </c>
      <c r="K140" s="118">
        <v>54</v>
      </c>
      <c r="L140" s="118">
        <v>58</v>
      </c>
      <c r="M140" s="118">
        <v>58</v>
      </c>
      <c r="N140" s="118">
        <v>58</v>
      </c>
      <c r="O140" s="118">
        <v>58</v>
      </c>
      <c r="P140" s="118">
        <v>58</v>
      </c>
      <c r="Q140" s="118">
        <v>58</v>
      </c>
      <c r="R140" s="118">
        <v>58</v>
      </c>
      <c r="S140" s="118">
        <v>58</v>
      </c>
      <c r="T140" s="118">
        <v>58</v>
      </c>
      <c r="U140" s="118">
        <v>58</v>
      </c>
      <c r="V140" s="118">
        <v>58</v>
      </c>
    </row>
    <row r="141" spans="1:22" s="126" customFormat="1" ht="84" customHeight="1" x14ac:dyDescent="0.25">
      <c r="A141" s="188"/>
      <c r="B141" s="48" t="s">
        <v>447</v>
      </c>
      <c r="C141" s="45" t="s">
        <v>361</v>
      </c>
      <c r="D141" s="45" t="s">
        <v>362</v>
      </c>
      <c r="E141" s="23" t="s">
        <v>400</v>
      </c>
      <c r="F141" s="25">
        <v>0</v>
      </c>
      <c r="G141" s="33">
        <f>F141/622</f>
        <v>0</v>
      </c>
      <c r="H141" s="45" t="s">
        <v>364</v>
      </c>
      <c r="I141" s="1" t="s">
        <v>399</v>
      </c>
      <c r="J141" s="1" t="s">
        <v>458</v>
      </c>
      <c r="K141" s="118">
        <v>50</v>
      </c>
      <c r="L141" s="118">
        <v>52</v>
      </c>
      <c r="M141" s="118">
        <v>55</v>
      </c>
      <c r="N141" s="118">
        <v>55</v>
      </c>
      <c r="O141" s="118">
        <v>55</v>
      </c>
      <c r="P141" s="118">
        <v>55</v>
      </c>
      <c r="Q141" s="118">
        <v>55</v>
      </c>
      <c r="R141" s="118">
        <v>55</v>
      </c>
      <c r="S141" s="118">
        <v>55</v>
      </c>
      <c r="T141" s="118">
        <v>55</v>
      </c>
      <c r="U141" s="118">
        <v>55</v>
      </c>
      <c r="V141" s="118">
        <v>55</v>
      </c>
    </row>
    <row r="142" spans="1:22" s="126" customFormat="1" ht="75" customHeight="1" x14ac:dyDescent="0.25">
      <c r="A142" s="188"/>
      <c r="B142" s="48" t="s">
        <v>447</v>
      </c>
      <c r="C142" s="45" t="s">
        <v>365</v>
      </c>
      <c r="D142" s="45" t="s">
        <v>366</v>
      </c>
      <c r="E142" s="23" t="s">
        <v>401</v>
      </c>
      <c r="F142" s="25">
        <v>0</v>
      </c>
      <c r="G142" s="33">
        <f>F142/685</f>
        <v>0</v>
      </c>
      <c r="H142" s="45" t="s">
        <v>368</v>
      </c>
      <c r="I142" s="1" t="s">
        <v>399</v>
      </c>
      <c r="J142" s="1" t="s">
        <v>458</v>
      </c>
      <c r="K142" s="118">
        <v>57</v>
      </c>
      <c r="L142" s="118">
        <v>57</v>
      </c>
      <c r="M142" s="118">
        <v>57</v>
      </c>
      <c r="N142" s="118">
        <v>57</v>
      </c>
      <c r="O142" s="118">
        <v>57</v>
      </c>
      <c r="P142" s="118">
        <v>57</v>
      </c>
      <c r="Q142" s="118">
        <v>57</v>
      </c>
      <c r="R142" s="118">
        <v>57</v>
      </c>
      <c r="S142" s="118">
        <v>57</v>
      </c>
      <c r="T142" s="118">
        <v>57</v>
      </c>
      <c r="U142" s="118">
        <v>57</v>
      </c>
      <c r="V142" s="118">
        <v>58</v>
      </c>
    </row>
    <row r="143" spans="1:22" s="126" customFormat="1" ht="69" customHeight="1" x14ac:dyDescent="0.25">
      <c r="A143" s="188"/>
      <c r="B143" s="48" t="s">
        <v>447</v>
      </c>
      <c r="C143" s="45" t="s">
        <v>369</v>
      </c>
      <c r="D143" s="45" t="s">
        <v>370</v>
      </c>
      <c r="E143" s="23" t="s">
        <v>402</v>
      </c>
      <c r="F143" s="25">
        <v>0</v>
      </c>
      <c r="G143" s="41">
        <f>F143/671</f>
        <v>0</v>
      </c>
      <c r="H143" s="45" t="s">
        <v>368</v>
      </c>
      <c r="I143" s="1" t="s">
        <v>399</v>
      </c>
      <c r="J143" s="1" t="s">
        <v>458</v>
      </c>
      <c r="K143" s="119"/>
      <c r="L143" s="119"/>
      <c r="M143" s="12">
        <v>1</v>
      </c>
      <c r="N143" s="119"/>
      <c r="O143" s="119"/>
      <c r="P143" s="119"/>
      <c r="Q143" s="119"/>
      <c r="R143" s="119"/>
      <c r="S143" s="119"/>
      <c r="T143" s="119"/>
      <c r="U143" s="119"/>
      <c r="V143" s="119"/>
    </row>
    <row r="144" spans="1:22" s="126" customFormat="1" ht="82.5" customHeight="1" x14ac:dyDescent="0.25">
      <c r="A144" s="188"/>
      <c r="B144" s="48" t="s">
        <v>447</v>
      </c>
      <c r="C144" s="45" t="s">
        <v>372</v>
      </c>
      <c r="D144" s="45" t="s">
        <v>373</v>
      </c>
      <c r="E144" s="33">
        <v>0.01</v>
      </c>
      <c r="F144" s="25">
        <v>0</v>
      </c>
      <c r="G144" s="41">
        <f>F144/671</f>
        <v>0</v>
      </c>
      <c r="H144" s="45" t="s">
        <v>375</v>
      </c>
      <c r="I144" s="1" t="s">
        <v>399</v>
      </c>
      <c r="J144" s="1" t="s">
        <v>458</v>
      </c>
      <c r="K144" s="119"/>
      <c r="L144" s="119"/>
      <c r="M144" s="12"/>
      <c r="N144" s="119"/>
      <c r="O144" s="119"/>
      <c r="P144" s="119"/>
      <c r="Q144" s="119"/>
      <c r="R144" s="119"/>
      <c r="S144" s="119"/>
      <c r="T144" s="119"/>
      <c r="U144" s="119"/>
      <c r="V144" s="12">
        <v>1</v>
      </c>
    </row>
    <row r="145" spans="1:22" s="126" customFormat="1" ht="78.75" customHeight="1" x14ac:dyDescent="0.25">
      <c r="A145" s="188"/>
      <c r="B145" s="48" t="s">
        <v>447</v>
      </c>
      <c r="C145" s="45" t="s">
        <v>376</v>
      </c>
      <c r="D145" s="45" t="s">
        <v>396</v>
      </c>
      <c r="E145" s="33">
        <v>1</v>
      </c>
      <c r="F145" s="25">
        <v>0</v>
      </c>
      <c r="G145" s="41">
        <f>F145/1</f>
        <v>0</v>
      </c>
      <c r="H145" s="45" t="s">
        <v>378</v>
      </c>
      <c r="I145" s="1" t="s">
        <v>399</v>
      </c>
      <c r="J145" s="1" t="s">
        <v>458</v>
      </c>
      <c r="K145" s="119"/>
      <c r="L145" s="119"/>
      <c r="M145" s="119"/>
      <c r="N145" s="119"/>
      <c r="O145" s="119"/>
      <c r="P145" s="124"/>
      <c r="Q145" s="119"/>
      <c r="R145" s="79">
        <v>1</v>
      </c>
      <c r="S145" s="119"/>
      <c r="T145" s="124"/>
      <c r="U145" s="119"/>
      <c r="V145" s="119"/>
    </row>
    <row r="146" spans="1:22" s="126" customFormat="1" ht="85.5" customHeight="1" x14ac:dyDescent="0.25">
      <c r="A146" s="188"/>
      <c r="B146" s="48" t="s">
        <v>447</v>
      </c>
      <c r="C146" s="45" t="s">
        <v>379</v>
      </c>
      <c r="D146" s="45" t="s">
        <v>380</v>
      </c>
      <c r="E146" s="33">
        <v>0.8</v>
      </c>
      <c r="F146" s="25">
        <v>0</v>
      </c>
      <c r="G146" s="41">
        <f t="shared" ref="G146:G147" si="13">F146/1</f>
        <v>0</v>
      </c>
      <c r="H146" s="45" t="s">
        <v>381</v>
      </c>
      <c r="I146" s="1" t="s">
        <v>399</v>
      </c>
      <c r="J146" s="1" t="s">
        <v>458</v>
      </c>
      <c r="K146" s="119"/>
      <c r="L146" s="119"/>
      <c r="M146" s="119"/>
      <c r="N146" s="119"/>
      <c r="O146" s="119"/>
      <c r="P146" s="124"/>
      <c r="Q146" s="119"/>
      <c r="R146" s="99">
        <v>0.8</v>
      </c>
      <c r="S146" s="119"/>
      <c r="T146" s="124"/>
      <c r="U146" s="119"/>
      <c r="V146" s="119"/>
    </row>
    <row r="147" spans="1:22" s="126" customFormat="1" ht="91.5" customHeight="1" x14ac:dyDescent="0.25">
      <c r="A147" s="188"/>
      <c r="B147" s="48" t="s">
        <v>447</v>
      </c>
      <c r="C147" s="45" t="s">
        <v>382</v>
      </c>
      <c r="D147" s="45" t="s">
        <v>383</v>
      </c>
      <c r="E147" s="33">
        <v>1</v>
      </c>
      <c r="F147" s="25">
        <v>0</v>
      </c>
      <c r="G147" s="41">
        <f t="shared" si="13"/>
        <v>0</v>
      </c>
      <c r="H147" s="45" t="s">
        <v>384</v>
      </c>
      <c r="I147" s="1" t="s">
        <v>399</v>
      </c>
      <c r="J147" s="1" t="s">
        <v>458</v>
      </c>
      <c r="K147" s="119"/>
      <c r="L147" s="119"/>
      <c r="M147" s="119"/>
      <c r="N147" s="119"/>
      <c r="O147" s="119"/>
      <c r="P147" s="119"/>
      <c r="Q147" s="119"/>
      <c r="R147" s="79">
        <v>1</v>
      </c>
      <c r="S147" s="119"/>
      <c r="T147" s="119"/>
      <c r="U147" s="119"/>
      <c r="V147" s="119"/>
    </row>
    <row r="148" spans="1:22" s="126" customFormat="1" ht="84" customHeight="1" x14ac:dyDescent="0.25">
      <c r="A148" s="188" t="s">
        <v>449</v>
      </c>
      <c r="B148" s="48" t="s">
        <v>447</v>
      </c>
      <c r="C148" s="81" t="s">
        <v>404</v>
      </c>
      <c r="D148" s="81" t="s">
        <v>357</v>
      </c>
      <c r="E148" s="140" t="s">
        <v>405</v>
      </c>
      <c r="F148" s="25">
        <v>0</v>
      </c>
      <c r="G148" s="134">
        <f>F148/E148</f>
        <v>0</v>
      </c>
      <c r="H148" s="81" t="s">
        <v>406</v>
      </c>
      <c r="I148" s="1" t="s">
        <v>407</v>
      </c>
      <c r="J148" s="1" t="s">
        <v>458</v>
      </c>
      <c r="K148" s="118">
        <v>3</v>
      </c>
      <c r="L148" s="118">
        <v>4</v>
      </c>
      <c r="M148" s="118">
        <v>3</v>
      </c>
      <c r="N148" s="118">
        <v>4</v>
      </c>
      <c r="O148" s="118">
        <v>3</v>
      </c>
      <c r="P148" s="118">
        <v>4</v>
      </c>
      <c r="Q148" s="118">
        <v>3</v>
      </c>
      <c r="R148" s="118">
        <v>3</v>
      </c>
      <c r="S148" s="118">
        <v>4</v>
      </c>
      <c r="T148" s="118">
        <v>4</v>
      </c>
      <c r="U148" s="118">
        <v>4</v>
      </c>
      <c r="V148" s="118">
        <v>4</v>
      </c>
    </row>
    <row r="149" spans="1:22" s="126" customFormat="1" ht="103.5" customHeight="1" x14ac:dyDescent="0.25">
      <c r="A149" s="188"/>
      <c r="B149" s="48" t="s">
        <v>447</v>
      </c>
      <c r="C149" s="45" t="s">
        <v>361</v>
      </c>
      <c r="D149" s="45" t="s">
        <v>362</v>
      </c>
      <c r="E149" s="33" t="s">
        <v>408</v>
      </c>
      <c r="F149" s="25">
        <v>0</v>
      </c>
      <c r="G149" s="33">
        <f>F149/38</f>
        <v>0</v>
      </c>
      <c r="H149" s="45" t="s">
        <v>364</v>
      </c>
      <c r="I149" s="1" t="s">
        <v>407</v>
      </c>
      <c r="J149" s="1" t="s">
        <v>458</v>
      </c>
      <c r="K149" s="118">
        <v>3.1666666666666665</v>
      </c>
      <c r="L149" s="118">
        <v>3.1666666666666665</v>
      </c>
      <c r="M149" s="118">
        <v>3.1666666666666665</v>
      </c>
      <c r="N149" s="118">
        <v>3.1666666666666665</v>
      </c>
      <c r="O149" s="118">
        <v>3.1666666666666665</v>
      </c>
      <c r="P149" s="118">
        <v>3.1666666666666665</v>
      </c>
      <c r="Q149" s="118">
        <v>3.1666666666666665</v>
      </c>
      <c r="R149" s="118">
        <v>3.1666666666666665</v>
      </c>
      <c r="S149" s="118">
        <v>3.1666666666666665</v>
      </c>
      <c r="T149" s="118">
        <v>3.1666666666666665</v>
      </c>
      <c r="U149" s="118">
        <v>3.1666666666666665</v>
      </c>
      <c r="V149" s="118">
        <v>3.1666666666666665</v>
      </c>
    </row>
    <row r="150" spans="1:22" s="126" customFormat="1" ht="101.25" customHeight="1" x14ac:dyDescent="0.25">
      <c r="A150" s="188"/>
      <c r="B150" s="48" t="s">
        <v>447</v>
      </c>
      <c r="C150" s="45" t="s">
        <v>365</v>
      </c>
      <c r="D150" s="45" t="s">
        <v>366</v>
      </c>
      <c r="E150" s="33" t="s">
        <v>409</v>
      </c>
      <c r="F150" s="25">
        <v>0</v>
      </c>
      <c r="G150" s="41">
        <f>F150/42</f>
        <v>0</v>
      </c>
      <c r="H150" s="45" t="s">
        <v>368</v>
      </c>
      <c r="I150" s="1" t="s">
        <v>407</v>
      </c>
      <c r="J150" s="1" t="s">
        <v>458</v>
      </c>
      <c r="K150" s="118">
        <v>4</v>
      </c>
      <c r="L150" s="118">
        <v>3</v>
      </c>
      <c r="M150" s="118">
        <v>4</v>
      </c>
      <c r="N150" s="118">
        <v>3</v>
      </c>
      <c r="O150" s="118">
        <v>4</v>
      </c>
      <c r="P150" s="118">
        <v>3</v>
      </c>
      <c r="Q150" s="118">
        <v>4</v>
      </c>
      <c r="R150" s="118">
        <v>3</v>
      </c>
      <c r="S150" s="118">
        <v>4</v>
      </c>
      <c r="T150" s="118">
        <v>3</v>
      </c>
      <c r="U150" s="118">
        <v>4</v>
      </c>
      <c r="V150" s="118">
        <v>3</v>
      </c>
    </row>
    <row r="151" spans="1:22" s="126" customFormat="1" ht="90" customHeight="1" x14ac:dyDescent="0.25">
      <c r="A151" s="188"/>
      <c r="B151" s="48" t="s">
        <v>447</v>
      </c>
      <c r="C151" s="45" t="s">
        <v>369</v>
      </c>
      <c r="D151" s="45" t="s">
        <v>370</v>
      </c>
      <c r="E151" s="33" t="s">
        <v>410</v>
      </c>
      <c r="F151" s="25">
        <v>0</v>
      </c>
      <c r="G151" s="41">
        <f>F151/41</f>
        <v>0</v>
      </c>
      <c r="H151" s="45" t="s">
        <v>368</v>
      </c>
      <c r="I151" s="1" t="s">
        <v>407</v>
      </c>
      <c r="J151" s="1" t="s">
        <v>458</v>
      </c>
      <c r="K151" s="118">
        <v>3</v>
      </c>
      <c r="L151" s="118">
        <v>2</v>
      </c>
      <c r="M151" s="118">
        <v>4</v>
      </c>
      <c r="N151" s="118">
        <v>4</v>
      </c>
      <c r="O151" s="118">
        <v>2</v>
      </c>
      <c r="P151" s="118">
        <v>4</v>
      </c>
      <c r="Q151" s="118">
        <v>2</v>
      </c>
      <c r="R151" s="118">
        <v>4</v>
      </c>
      <c r="S151" s="118">
        <v>4</v>
      </c>
      <c r="T151" s="118">
        <v>4</v>
      </c>
      <c r="U151" s="118">
        <v>4</v>
      </c>
      <c r="V151" s="118">
        <v>4</v>
      </c>
    </row>
    <row r="152" spans="1:22" s="126" customFormat="1" ht="85.5" customHeight="1" x14ac:dyDescent="0.25">
      <c r="A152" s="188"/>
      <c r="B152" s="48" t="s">
        <v>447</v>
      </c>
      <c r="C152" s="45" t="s">
        <v>376</v>
      </c>
      <c r="D152" s="45" t="s">
        <v>396</v>
      </c>
      <c r="E152" s="33">
        <v>1</v>
      </c>
      <c r="F152" s="25">
        <v>0</v>
      </c>
      <c r="G152" s="41">
        <f>F152/1</f>
        <v>0</v>
      </c>
      <c r="H152" s="45" t="s">
        <v>378</v>
      </c>
      <c r="I152" s="1" t="s">
        <v>407</v>
      </c>
      <c r="J152" s="1" t="s">
        <v>458</v>
      </c>
      <c r="K152" s="119"/>
      <c r="L152" s="119"/>
      <c r="M152" s="12">
        <v>1</v>
      </c>
      <c r="N152" s="119"/>
      <c r="O152" s="119"/>
      <c r="P152" s="119"/>
      <c r="Q152" s="119"/>
      <c r="R152" s="79">
        <v>1</v>
      </c>
      <c r="S152" s="119"/>
      <c r="T152" s="119"/>
      <c r="U152" s="119"/>
      <c r="V152" s="119"/>
    </row>
    <row r="153" spans="1:22" s="126" customFormat="1" ht="96.75" customHeight="1" x14ac:dyDescent="0.25">
      <c r="A153" s="188"/>
      <c r="B153" s="48" t="s">
        <v>447</v>
      </c>
      <c r="C153" s="45" t="s">
        <v>372</v>
      </c>
      <c r="D153" s="45" t="s">
        <v>373</v>
      </c>
      <c r="E153" s="33">
        <v>0.01</v>
      </c>
      <c r="F153" s="25">
        <v>0</v>
      </c>
      <c r="G153" s="41">
        <f t="shared" ref="G153:G155" si="14">F153/1</f>
        <v>0</v>
      </c>
      <c r="H153" s="45" t="s">
        <v>375</v>
      </c>
      <c r="I153" s="1" t="s">
        <v>407</v>
      </c>
      <c r="J153" s="1" t="s">
        <v>458</v>
      </c>
      <c r="K153" s="119"/>
      <c r="L153" s="119"/>
      <c r="M153" s="12"/>
      <c r="N153" s="119"/>
      <c r="O153" s="119"/>
      <c r="P153" s="119"/>
      <c r="Q153" s="119"/>
      <c r="R153" s="119"/>
      <c r="S153" s="119"/>
      <c r="T153" s="119"/>
      <c r="U153" s="119"/>
      <c r="V153" s="12">
        <v>1</v>
      </c>
    </row>
    <row r="154" spans="1:22" s="126" customFormat="1" ht="116.25" customHeight="1" x14ac:dyDescent="0.25">
      <c r="A154" s="188"/>
      <c r="B154" s="48" t="s">
        <v>447</v>
      </c>
      <c r="C154" s="45" t="s">
        <v>379</v>
      </c>
      <c r="D154" s="45" t="s">
        <v>380</v>
      </c>
      <c r="E154" s="33">
        <v>0.8</v>
      </c>
      <c r="F154" s="25">
        <v>0</v>
      </c>
      <c r="G154" s="41">
        <f t="shared" si="14"/>
        <v>0</v>
      </c>
      <c r="H154" s="45" t="s">
        <v>381</v>
      </c>
      <c r="I154" s="1" t="s">
        <v>407</v>
      </c>
      <c r="J154" s="1" t="s">
        <v>458</v>
      </c>
      <c r="K154" s="119"/>
      <c r="L154" s="119"/>
      <c r="M154" s="119"/>
      <c r="N154" s="119"/>
      <c r="O154" s="119"/>
      <c r="P154" s="124"/>
      <c r="Q154" s="119"/>
      <c r="R154" s="79">
        <v>0.8</v>
      </c>
      <c r="S154" s="119"/>
      <c r="T154" s="124"/>
      <c r="U154" s="119"/>
      <c r="V154" s="119"/>
    </row>
    <row r="155" spans="1:22" s="126" customFormat="1" ht="115.5" customHeight="1" x14ac:dyDescent="0.25">
      <c r="A155" s="188"/>
      <c r="B155" s="48" t="s">
        <v>447</v>
      </c>
      <c r="C155" s="45" t="s">
        <v>382</v>
      </c>
      <c r="D155" s="45" t="s">
        <v>383</v>
      </c>
      <c r="E155" s="33">
        <v>1</v>
      </c>
      <c r="F155" s="25">
        <v>0</v>
      </c>
      <c r="G155" s="41">
        <f t="shared" si="14"/>
        <v>0</v>
      </c>
      <c r="H155" s="45" t="s">
        <v>384</v>
      </c>
      <c r="I155" s="1" t="s">
        <v>407</v>
      </c>
      <c r="J155" s="1" t="s">
        <v>458</v>
      </c>
      <c r="K155" s="119"/>
      <c r="L155" s="119"/>
      <c r="M155" s="119"/>
      <c r="N155" s="119"/>
      <c r="O155" s="119"/>
      <c r="P155" s="124"/>
      <c r="Q155" s="119"/>
      <c r="R155" s="99">
        <v>1</v>
      </c>
      <c r="S155" s="119"/>
      <c r="T155" s="124"/>
      <c r="U155" s="119"/>
      <c r="V155" s="119"/>
    </row>
    <row r="156" spans="1:22" s="126" customFormat="1" ht="87.75" customHeight="1" x14ac:dyDescent="0.25">
      <c r="A156" s="188" t="s">
        <v>450</v>
      </c>
      <c r="B156" s="76" t="s">
        <v>446</v>
      </c>
      <c r="C156" s="140" t="s">
        <v>411</v>
      </c>
      <c r="D156" s="140" t="s">
        <v>412</v>
      </c>
      <c r="E156" s="25" t="s">
        <v>413</v>
      </c>
      <c r="F156" s="25">
        <v>0</v>
      </c>
      <c r="G156" s="134">
        <f>F156/270</f>
        <v>0</v>
      </c>
      <c r="H156" s="216" t="s">
        <v>414</v>
      </c>
      <c r="I156" s="1" t="s">
        <v>415</v>
      </c>
      <c r="J156" s="138" t="s">
        <v>416</v>
      </c>
      <c r="K156" s="118">
        <v>20</v>
      </c>
      <c r="L156" s="118">
        <v>20</v>
      </c>
      <c r="M156" s="118">
        <v>23</v>
      </c>
      <c r="N156" s="118">
        <v>23</v>
      </c>
      <c r="O156" s="118">
        <v>23</v>
      </c>
      <c r="P156" s="118">
        <v>23</v>
      </c>
      <c r="Q156" s="118">
        <v>23</v>
      </c>
      <c r="R156" s="118">
        <v>23</v>
      </c>
      <c r="S156" s="118">
        <v>23</v>
      </c>
      <c r="T156" s="118">
        <v>23</v>
      </c>
      <c r="U156" s="118">
        <v>23</v>
      </c>
      <c r="V156" s="118">
        <v>23</v>
      </c>
    </row>
    <row r="157" spans="1:22" s="126" customFormat="1" ht="86.25" customHeight="1" x14ac:dyDescent="0.25">
      <c r="A157" s="188"/>
      <c r="B157" s="76" t="s">
        <v>446</v>
      </c>
      <c r="C157" s="45" t="s">
        <v>417</v>
      </c>
      <c r="D157" s="140" t="s">
        <v>418</v>
      </c>
      <c r="E157" s="23" t="s">
        <v>419</v>
      </c>
      <c r="F157" s="25">
        <v>0</v>
      </c>
      <c r="G157" s="134">
        <f t="shared" ref="G157:G158" si="15">F157/270</f>
        <v>0</v>
      </c>
      <c r="H157" s="216"/>
      <c r="I157" s="1" t="s">
        <v>415</v>
      </c>
      <c r="J157" s="138" t="s">
        <v>420</v>
      </c>
      <c r="K157" s="118">
        <v>23</v>
      </c>
      <c r="L157" s="118">
        <v>23</v>
      </c>
      <c r="M157" s="118">
        <v>23</v>
      </c>
      <c r="N157" s="118">
        <v>24</v>
      </c>
      <c r="O157" s="118">
        <v>24</v>
      </c>
      <c r="P157" s="118">
        <v>24</v>
      </c>
      <c r="Q157" s="118">
        <v>24</v>
      </c>
      <c r="R157" s="118">
        <v>24</v>
      </c>
      <c r="S157" s="118">
        <v>24</v>
      </c>
      <c r="T157" s="118">
        <v>24</v>
      </c>
      <c r="U157" s="118">
        <v>24</v>
      </c>
      <c r="V157" s="118">
        <v>24</v>
      </c>
    </row>
    <row r="158" spans="1:22" s="126" customFormat="1" ht="59.25" customHeight="1" x14ac:dyDescent="0.25">
      <c r="A158" s="188"/>
      <c r="B158" s="76" t="s">
        <v>446</v>
      </c>
      <c r="C158" s="67" t="s">
        <v>421</v>
      </c>
      <c r="D158" s="140" t="s">
        <v>422</v>
      </c>
      <c r="E158" s="34">
        <v>1</v>
      </c>
      <c r="F158" s="89">
        <v>0</v>
      </c>
      <c r="G158" s="134">
        <f t="shared" si="15"/>
        <v>0</v>
      </c>
      <c r="H158" s="216"/>
      <c r="I158" s="1" t="s">
        <v>415</v>
      </c>
      <c r="J158" s="138" t="s">
        <v>416</v>
      </c>
      <c r="K158" s="119"/>
      <c r="L158" s="119"/>
      <c r="M158" s="119"/>
      <c r="N158" s="120"/>
      <c r="O158" s="120"/>
      <c r="P158" s="120"/>
      <c r="Q158" s="120"/>
      <c r="R158" s="99">
        <v>1</v>
      </c>
      <c r="S158" s="120"/>
      <c r="T158" s="120"/>
      <c r="U158" s="120"/>
      <c r="V158" s="120"/>
    </row>
    <row r="159" spans="1:22" s="126" customFormat="1" ht="99" customHeight="1" x14ac:dyDescent="0.25">
      <c r="A159" s="188" t="s">
        <v>449</v>
      </c>
      <c r="B159" s="48" t="s">
        <v>447</v>
      </c>
      <c r="C159" s="130" t="s">
        <v>423</v>
      </c>
      <c r="D159" s="140" t="s">
        <v>357</v>
      </c>
      <c r="E159" s="140" t="s">
        <v>424</v>
      </c>
      <c r="F159" s="25">
        <v>0</v>
      </c>
      <c r="G159" s="134">
        <f>F159/E159</f>
        <v>0</v>
      </c>
      <c r="H159" s="81" t="s">
        <v>425</v>
      </c>
      <c r="I159" s="1" t="s">
        <v>426</v>
      </c>
      <c r="J159" s="1" t="s">
        <v>458</v>
      </c>
      <c r="K159" s="118">
        <v>75</v>
      </c>
      <c r="L159" s="118">
        <v>78</v>
      </c>
      <c r="M159" s="118">
        <v>75</v>
      </c>
      <c r="N159" s="118">
        <v>78</v>
      </c>
      <c r="O159" s="118">
        <v>78</v>
      </c>
      <c r="P159" s="118">
        <v>78</v>
      </c>
      <c r="Q159" s="118">
        <v>78</v>
      </c>
      <c r="R159" s="118">
        <v>78</v>
      </c>
      <c r="S159" s="118">
        <v>78</v>
      </c>
      <c r="T159" s="118">
        <v>78</v>
      </c>
      <c r="U159" s="118">
        <v>78</v>
      </c>
      <c r="V159" s="118">
        <v>78</v>
      </c>
    </row>
    <row r="160" spans="1:22" s="126" customFormat="1" ht="78" customHeight="1" x14ac:dyDescent="0.25">
      <c r="A160" s="188"/>
      <c r="B160" s="48" t="s">
        <v>447</v>
      </c>
      <c r="C160" s="44" t="s">
        <v>361</v>
      </c>
      <c r="D160" s="45" t="s">
        <v>362</v>
      </c>
      <c r="E160" s="33" t="s">
        <v>427</v>
      </c>
      <c r="F160" s="25">
        <v>0</v>
      </c>
      <c r="G160" s="33">
        <f>F160/837</f>
        <v>0</v>
      </c>
      <c r="H160" s="45" t="s">
        <v>364</v>
      </c>
      <c r="I160" s="1" t="s">
        <v>426</v>
      </c>
      <c r="J160" s="1" t="s">
        <v>458</v>
      </c>
      <c r="K160" s="118">
        <v>68</v>
      </c>
      <c r="L160" s="118">
        <v>69</v>
      </c>
      <c r="M160" s="118">
        <v>70</v>
      </c>
      <c r="N160" s="118">
        <v>70</v>
      </c>
      <c r="O160" s="118">
        <v>70</v>
      </c>
      <c r="P160" s="118">
        <v>70</v>
      </c>
      <c r="Q160" s="118">
        <v>70</v>
      </c>
      <c r="R160" s="118">
        <v>70</v>
      </c>
      <c r="S160" s="118">
        <v>70</v>
      </c>
      <c r="T160" s="118">
        <v>70</v>
      </c>
      <c r="U160" s="118">
        <v>70</v>
      </c>
      <c r="V160" s="118">
        <v>70</v>
      </c>
    </row>
    <row r="161" spans="1:22" s="126" customFormat="1" ht="96.75" customHeight="1" x14ac:dyDescent="0.25">
      <c r="A161" s="188"/>
      <c r="B161" s="48" t="s">
        <v>447</v>
      </c>
      <c r="C161" s="44" t="s">
        <v>365</v>
      </c>
      <c r="D161" s="45" t="s">
        <v>366</v>
      </c>
      <c r="E161" s="33" t="s">
        <v>428</v>
      </c>
      <c r="F161" s="25">
        <v>0</v>
      </c>
      <c r="G161" s="41">
        <f>F161/920</f>
        <v>0</v>
      </c>
      <c r="H161" s="45" t="s">
        <v>368</v>
      </c>
      <c r="I161" s="1" t="s">
        <v>426</v>
      </c>
      <c r="J161" s="1" t="s">
        <v>458</v>
      </c>
      <c r="K161" s="118">
        <v>77</v>
      </c>
      <c r="L161" s="118">
        <v>77</v>
      </c>
      <c r="M161" s="118">
        <v>77</v>
      </c>
      <c r="N161" s="118">
        <v>77</v>
      </c>
      <c r="O161" s="118">
        <v>77</v>
      </c>
      <c r="P161" s="118">
        <v>77</v>
      </c>
      <c r="Q161" s="118">
        <v>77</v>
      </c>
      <c r="R161" s="118">
        <v>77</v>
      </c>
      <c r="S161" s="118">
        <v>77</v>
      </c>
      <c r="T161" s="118">
        <v>77</v>
      </c>
      <c r="U161" s="118">
        <v>77</v>
      </c>
      <c r="V161" s="118">
        <v>77</v>
      </c>
    </row>
    <row r="162" spans="1:22" s="126" customFormat="1" ht="86.25" customHeight="1" x14ac:dyDescent="0.25">
      <c r="A162" s="188"/>
      <c r="B162" s="48" t="s">
        <v>447</v>
      </c>
      <c r="C162" s="44" t="s">
        <v>369</v>
      </c>
      <c r="D162" s="45" t="s">
        <v>370</v>
      </c>
      <c r="E162" s="33" t="s">
        <v>429</v>
      </c>
      <c r="F162" s="25">
        <v>0</v>
      </c>
      <c r="G162" s="41">
        <f>F162/902</f>
        <v>0</v>
      </c>
      <c r="H162" s="45" t="s">
        <v>368</v>
      </c>
      <c r="I162" s="1" t="s">
        <v>426</v>
      </c>
      <c r="J162" s="1" t="s">
        <v>458</v>
      </c>
      <c r="K162" s="118">
        <v>75</v>
      </c>
      <c r="L162" s="118">
        <v>75</v>
      </c>
      <c r="M162" s="118">
        <v>75</v>
      </c>
      <c r="N162" s="118">
        <v>75</v>
      </c>
      <c r="O162" s="118">
        <v>77</v>
      </c>
      <c r="P162" s="118">
        <v>75</v>
      </c>
      <c r="Q162" s="118">
        <v>75</v>
      </c>
      <c r="R162" s="118">
        <v>75</v>
      </c>
      <c r="S162" s="118">
        <v>75</v>
      </c>
      <c r="T162" s="118">
        <v>75</v>
      </c>
      <c r="U162" s="118">
        <v>75</v>
      </c>
      <c r="V162" s="118">
        <v>75</v>
      </c>
    </row>
    <row r="163" spans="1:22" s="126" customFormat="1" ht="81.75" customHeight="1" x14ac:dyDescent="0.25">
      <c r="A163" s="188"/>
      <c r="B163" s="48" t="s">
        <v>447</v>
      </c>
      <c r="C163" s="44" t="s">
        <v>372</v>
      </c>
      <c r="D163" s="45" t="s">
        <v>373</v>
      </c>
      <c r="E163" s="33">
        <v>0.01</v>
      </c>
      <c r="F163" s="25">
        <v>0</v>
      </c>
      <c r="G163" s="41">
        <f>F163/902</f>
        <v>0</v>
      </c>
      <c r="H163" s="45" t="s">
        <v>375</v>
      </c>
      <c r="I163" s="1" t="s">
        <v>426</v>
      </c>
      <c r="J163" s="1" t="s">
        <v>458</v>
      </c>
      <c r="K163" s="119"/>
      <c r="L163" s="119"/>
      <c r="M163" s="119"/>
      <c r="N163" s="119"/>
      <c r="O163" s="119"/>
      <c r="P163" s="119"/>
      <c r="Q163" s="119"/>
      <c r="R163" s="119"/>
      <c r="S163" s="119"/>
      <c r="T163" s="119"/>
      <c r="U163" s="119"/>
      <c r="V163" s="12">
        <v>1</v>
      </c>
    </row>
    <row r="164" spans="1:22" s="126" customFormat="1" ht="67.5" customHeight="1" x14ac:dyDescent="0.25">
      <c r="A164" s="188"/>
      <c r="B164" s="48" t="s">
        <v>447</v>
      </c>
      <c r="C164" s="44" t="s">
        <v>392</v>
      </c>
      <c r="D164" s="45" t="s">
        <v>396</v>
      </c>
      <c r="E164" s="33">
        <v>1</v>
      </c>
      <c r="F164" s="25">
        <v>0</v>
      </c>
      <c r="G164" s="41">
        <f>F164/1</f>
        <v>0</v>
      </c>
      <c r="H164" s="45" t="s">
        <v>378</v>
      </c>
      <c r="I164" s="1" t="s">
        <v>426</v>
      </c>
      <c r="J164" s="1" t="s">
        <v>458</v>
      </c>
      <c r="K164" s="119"/>
      <c r="L164" s="119"/>
      <c r="M164" s="119"/>
      <c r="N164" s="119"/>
      <c r="O164" s="119"/>
      <c r="P164" s="119"/>
      <c r="Q164" s="119"/>
      <c r="R164" s="99">
        <v>1</v>
      </c>
      <c r="S164" s="119"/>
      <c r="T164" s="119"/>
      <c r="U164" s="119"/>
      <c r="V164" s="119"/>
    </row>
    <row r="165" spans="1:22" s="126" customFormat="1" ht="95.25" customHeight="1" x14ac:dyDescent="0.25">
      <c r="A165" s="188"/>
      <c r="B165" s="48" t="s">
        <v>447</v>
      </c>
      <c r="C165" s="44" t="s">
        <v>379</v>
      </c>
      <c r="D165" s="45" t="s">
        <v>380</v>
      </c>
      <c r="E165" s="33">
        <v>0.8</v>
      </c>
      <c r="F165" s="25">
        <v>0</v>
      </c>
      <c r="G165" s="41">
        <f t="shared" ref="G165:G166" si="16">F165/1</f>
        <v>0</v>
      </c>
      <c r="H165" s="45" t="s">
        <v>381</v>
      </c>
      <c r="I165" s="1" t="s">
        <v>426</v>
      </c>
      <c r="J165" s="1" t="s">
        <v>458</v>
      </c>
      <c r="K165" s="119"/>
      <c r="L165" s="119"/>
      <c r="M165" s="119"/>
      <c r="N165" s="119"/>
      <c r="O165" s="119"/>
      <c r="P165" s="119"/>
      <c r="Q165" s="119"/>
      <c r="R165" s="99">
        <v>0.8</v>
      </c>
      <c r="S165" s="119"/>
      <c r="T165" s="119"/>
      <c r="U165" s="119"/>
      <c r="V165" s="119"/>
    </row>
    <row r="166" spans="1:22" s="126" customFormat="1" ht="84" customHeight="1" x14ac:dyDescent="0.25">
      <c r="A166" s="188"/>
      <c r="B166" s="48" t="s">
        <v>447</v>
      </c>
      <c r="C166" s="44" t="s">
        <v>382</v>
      </c>
      <c r="D166" s="45" t="s">
        <v>383</v>
      </c>
      <c r="E166" s="33">
        <v>1</v>
      </c>
      <c r="F166" s="25">
        <v>0</v>
      </c>
      <c r="G166" s="41">
        <f t="shared" si="16"/>
        <v>0</v>
      </c>
      <c r="H166" s="45" t="s">
        <v>384</v>
      </c>
      <c r="I166" s="1" t="s">
        <v>426</v>
      </c>
      <c r="J166" s="1" t="s">
        <v>458</v>
      </c>
      <c r="K166" s="119"/>
      <c r="L166" s="119"/>
      <c r="M166" s="119"/>
      <c r="N166" s="119"/>
      <c r="O166" s="119"/>
      <c r="P166" s="119"/>
      <c r="Q166" s="119"/>
      <c r="R166" s="99">
        <v>1</v>
      </c>
      <c r="S166" s="119"/>
      <c r="T166" s="119"/>
      <c r="U166" s="119"/>
      <c r="V166" s="119"/>
    </row>
    <row r="167" spans="1:22" s="126" customFormat="1" ht="96.75" customHeight="1" x14ac:dyDescent="0.25">
      <c r="A167" s="188" t="s">
        <v>449</v>
      </c>
      <c r="B167" s="48" t="s">
        <v>447</v>
      </c>
      <c r="C167" s="81" t="s">
        <v>430</v>
      </c>
      <c r="D167" s="81" t="s">
        <v>357</v>
      </c>
      <c r="E167" s="140" t="s">
        <v>431</v>
      </c>
      <c r="F167" s="25">
        <v>0</v>
      </c>
      <c r="G167" s="134">
        <v>0</v>
      </c>
      <c r="H167" s="81" t="s">
        <v>432</v>
      </c>
      <c r="I167" s="1" t="s">
        <v>433</v>
      </c>
      <c r="J167" s="1" t="s">
        <v>459</v>
      </c>
      <c r="K167" s="118">
        <v>16</v>
      </c>
      <c r="L167" s="118">
        <v>16</v>
      </c>
      <c r="M167" s="118">
        <v>16</v>
      </c>
      <c r="N167" s="118">
        <v>17</v>
      </c>
      <c r="O167" s="118">
        <v>16</v>
      </c>
      <c r="P167" s="118">
        <v>17</v>
      </c>
      <c r="Q167" s="118">
        <v>16</v>
      </c>
      <c r="R167" s="118">
        <v>17</v>
      </c>
      <c r="S167" s="118">
        <v>16</v>
      </c>
      <c r="T167" s="118">
        <v>16</v>
      </c>
      <c r="U167" s="118">
        <v>16</v>
      </c>
      <c r="V167" s="118">
        <v>16</v>
      </c>
    </row>
    <row r="168" spans="1:22" s="126" customFormat="1" ht="96.75" customHeight="1" x14ac:dyDescent="0.25">
      <c r="A168" s="188"/>
      <c r="B168" s="48" t="s">
        <v>447</v>
      </c>
      <c r="C168" s="45" t="s">
        <v>361</v>
      </c>
      <c r="D168" s="45" t="s">
        <v>362</v>
      </c>
      <c r="E168" s="33" t="s">
        <v>434</v>
      </c>
      <c r="F168" s="25">
        <v>0</v>
      </c>
      <c r="G168" s="134">
        <v>0</v>
      </c>
      <c r="H168" s="45" t="s">
        <v>364</v>
      </c>
      <c r="I168" s="1" t="s">
        <v>433</v>
      </c>
      <c r="J168" s="1" t="s">
        <v>459</v>
      </c>
      <c r="K168" s="118">
        <v>10</v>
      </c>
      <c r="L168" s="118">
        <v>15</v>
      </c>
      <c r="M168" s="118">
        <v>15</v>
      </c>
      <c r="N168" s="118">
        <v>15</v>
      </c>
      <c r="O168" s="118">
        <v>15</v>
      </c>
      <c r="P168" s="118">
        <v>15</v>
      </c>
      <c r="Q168" s="118">
        <v>15</v>
      </c>
      <c r="R168" s="118">
        <v>15</v>
      </c>
      <c r="S168" s="118">
        <v>15</v>
      </c>
      <c r="T168" s="118">
        <v>15</v>
      </c>
      <c r="U168" s="118">
        <v>15</v>
      </c>
      <c r="V168" s="118">
        <v>15</v>
      </c>
    </row>
    <row r="169" spans="1:22" s="126" customFormat="1" ht="102.75" customHeight="1" x14ac:dyDescent="0.25">
      <c r="A169" s="188"/>
      <c r="B169" s="48" t="s">
        <v>447</v>
      </c>
      <c r="C169" s="45" t="s">
        <v>365</v>
      </c>
      <c r="D169" s="45" t="s">
        <v>366</v>
      </c>
      <c r="E169" s="33" t="s">
        <v>435</v>
      </c>
      <c r="F169" s="25">
        <v>0</v>
      </c>
      <c r="G169" s="134">
        <v>0</v>
      </c>
      <c r="H169" s="45" t="s">
        <v>368</v>
      </c>
      <c r="I169" s="1" t="s">
        <v>433</v>
      </c>
      <c r="J169" s="1" t="s">
        <v>459</v>
      </c>
      <c r="K169" s="118">
        <v>16</v>
      </c>
      <c r="L169" s="118">
        <v>16</v>
      </c>
      <c r="M169" s="118">
        <v>16</v>
      </c>
      <c r="N169" s="118">
        <v>16</v>
      </c>
      <c r="O169" s="118">
        <v>17</v>
      </c>
      <c r="P169" s="118">
        <v>16</v>
      </c>
      <c r="Q169" s="118">
        <v>16</v>
      </c>
      <c r="R169" s="118">
        <v>16</v>
      </c>
      <c r="S169" s="118">
        <v>16</v>
      </c>
      <c r="T169" s="118">
        <v>16</v>
      </c>
      <c r="U169" s="118">
        <v>16</v>
      </c>
      <c r="V169" s="118">
        <v>16</v>
      </c>
    </row>
    <row r="170" spans="1:22" s="126" customFormat="1" ht="91.5" customHeight="1" x14ac:dyDescent="0.25">
      <c r="A170" s="188"/>
      <c r="B170" s="48" t="s">
        <v>447</v>
      </c>
      <c r="C170" s="45" t="s">
        <v>369</v>
      </c>
      <c r="D170" s="45" t="s">
        <v>370</v>
      </c>
      <c r="E170" s="33" t="s">
        <v>436</v>
      </c>
      <c r="F170" s="25">
        <v>0</v>
      </c>
      <c r="G170" s="134">
        <v>0</v>
      </c>
      <c r="H170" s="45" t="s">
        <v>368</v>
      </c>
      <c r="I170" s="1" t="s">
        <v>433</v>
      </c>
      <c r="J170" s="1" t="s">
        <v>459</v>
      </c>
      <c r="K170" s="118">
        <v>13</v>
      </c>
      <c r="L170" s="118">
        <v>16</v>
      </c>
      <c r="M170" s="118">
        <v>16</v>
      </c>
      <c r="N170" s="118">
        <v>16</v>
      </c>
      <c r="O170" s="118">
        <v>16</v>
      </c>
      <c r="P170" s="118">
        <v>16</v>
      </c>
      <c r="Q170" s="118">
        <v>16</v>
      </c>
      <c r="R170" s="118">
        <v>16</v>
      </c>
      <c r="S170" s="118">
        <v>16</v>
      </c>
      <c r="T170" s="118">
        <v>16</v>
      </c>
      <c r="U170" s="118">
        <v>16</v>
      </c>
      <c r="V170" s="118">
        <v>16</v>
      </c>
    </row>
    <row r="171" spans="1:22" s="126" customFormat="1" ht="108" customHeight="1" x14ac:dyDescent="0.25">
      <c r="A171" s="188"/>
      <c r="B171" s="48" t="s">
        <v>447</v>
      </c>
      <c r="C171" s="45" t="s">
        <v>372</v>
      </c>
      <c r="D171" s="45" t="s">
        <v>373</v>
      </c>
      <c r="E171" s="33">
        <v>0.01</v>
      </c>
      <c r="F171" s="25">
        <v>0</v>
      </c>
      <c r="G171" s="134">
        <v>0</v>
      </c>
      <c r="H171" s="45" t="s">
        <v>375</v>
      </c>
      <c r="I171" s="1" t="s">
        <v>433</v>
      </c>
      <c r="J171" s="1" t="s">
        <v>459</v>
      </c>
      <c r="K171" s="119"/>
      <c r="L171" s="119"/>
      <c r="M171" s="119"/>
      <c r="N171" s="119"/>
      <c r="O171" s="119"/>
      <c r="P171" s="119"/>
      <c r="Q171" s="119"/>
      <c r="R171" s="119"/>
      <c r="S171" s="119"/>
      <c r="T171" s="119"/>
      <c r="U171" s="119"/>
      <c r="V171" s="118">
        <v>1</v>
      </c>
    </row>
    <row r="172" spans="1:22" s="126" customFormat="1" ht="95.25" customHeight="1" x14ac:dyDescent="0.25">
      <c r="A172" s="188"/>
      <c r="B172" s="48" t="s">
        <v>447</v>
      </c>
      <c r="C172" s="45" t="s">
        <v>376</v>
      </c>
      <c r="D172" s="45" t="s">
        <v>396</v>
      </c>
      <c r="E172" s="121">
        <v>1</v>
      </c>
      <c r="F172" s="25">
        <v>0</v>
      </c>
      <c r="G172" s="134">
        <v>0</v>
      </c>
      <c r="H172" s="45" t="s">
        <v>378</v>
      </c>
      <c r="I172" s="1" t="s">
        <v>433</v>
      </c>
      <c r="J172" s="1" t="s">
        <v>459</v>
      </c>
      <c r="K172" s="119"/>
      <c r="L172" s="119"/>
      <c r="M172" s="119"/>
      <c r="N172" s="119"/>
      <c r="O172" s="119"/>
      <c r="P172" s="119"/>
      <c r="Q172" s="119"/>
      <c r="R172" s="119"/>
      <c r="S172" s="118">
        <v>1</v>
      </c>
      <c r="T172" s="119"/>
      <c r="U172" s="119"/>
      <c r="V172" s="119"/>
    </row>
    <row r="173" spans="1:22" s="126" customFormat="1" ht="95.25" customHeight="1" x14ac:dyDescent="0.25">
      <c r="A173" s="188"/>
      <c r="B173" s="48" t="s">
        <v>447</v>
      </c>
      <c r="C173" s="45" t="s">
        <v>379</v>
      </c>
      <c r="D173" s="45" t="s">
        <v>380</v>
      </c>
      <c r="E173" s="33">
        <v>0.8</v>
      </c>
      <c r="F173" s="24">
        <v>0</v>
      </c>
      <c r="G173" s="41">
        <f>F173/1</f>
        <v>0</v>
      </c>
      <c r="H173" s="45" t="s">
        <v>381</v>
      </c>
      <c r="I173" s="1" t="s">
        <v>433</v>
      </c>
      <c r="J173" s="1" t="s">
        <v>459</v>
      </c>
      <c r="K173" s="119"/>
      <c r="L173" s="119"/>
      <c r="M173" s="119"/>
      <c r="N173" s="119"/>
      <c r="O173" s="119"/>
      <c r="P173" s="119"/>
      <c r="Q173" s="119"/>
      <c r="R173" s="119"/>
      <c r="S173" s="99">
        <v>0.8</v>
      </c>
      <c r="T173" s="119"/>
      <c r="U173" s="119"/>
      <c r="V173" s="119"/>
    </row>
    <row r="174" spans="1:22" s="126" customFormat="1" ht="89.25" customHeight="1" x14ac:dyDescent="0.25">
      <c r="A174" s="188"/>
      <c r="B174" s="48" t="s">
        <v>447</v>
      </c>
      <c r="C174" s="45" t="s">
        <v>382</v>
      </c>
      <c r="D174" s="45" t="s">
        <v>383</v>
      </c>
      <c r="E174" s="33">
        <v>1</v>
      </c>
      <c r="F174" s="24">
        <v>0</v>
      </c>
      <c r="G174" s="41">
        <f>F174/1</f>
        <v>0</v>
      </c>
      <c r="H174" s="45" t="s">
        <v>384</v>
      </c>
      <c r="I174" s="1" t="s">
        <v>433</v>
      </c>
      <c r="J174" s="1" t="s">
        <v>459</v>
      </c>
      <c r="K174" s="119"/>
      <c r="L174" s="119"/>
      <c r="M174" s="119"/>
      <c r="N174" s="119"/>
      <c r="O174" s="119"/>
      <c r="P174" s="119"/>
      <c r="Q174" s="119"/>
      <c r="R174" s="119"/>
      <c r="S174" s="118">
        <v>1</v>
      </c>
      <c r="T174" s="119"/>
      <c r="U174" s="119"/>
      <c r="V174" s="119"/>
    </row>
    <row r="175" spans="1:22" s="126" customFormat="1" ht="109.5" customHeight="1" x14ac:dyDescent="0.25">
      <c r="A175" s="142" t="s">
        <v>441</v>
      </c>
      <c r="B175" s="48" t="s">
        <v>447</v>
      </c>
      <c r="C175" s="45" t="s">
        <v>439</v>
      </c>
      <c r="D175" s="45" t="s">
        <v>437</v>
      </c>
      <c r="E175" s="122">
        <v>8</v>
      </c>
      <c r="F175" s="24">
        <v>0</v>
      </c>
      <c r="G175" s="41">
        <f>F175/1</f>
        <v>0</v>
      </c>
      <c r="H175" s="45" t="s">
        <v>438</v>
      </c>
      <c r="I175" s="122" t="s">
        <v>483</v>
      </c>
      <c r="J175" s="70" t="s">
        <v>460</v>
      </c>
      <c r="K175" s="123">
        <v>2</v>
      </c>
      <c r="L175" s="124"/>
      <c r="M175" s="124"/>
      <c r="N175" s="123">
        <v>2</v>
      </c>
      <c r="O175" s="124"/>
      <c r="P175" s="124"/>
      <c r="Q175" s="123">
        <v>2</v>
      </c>
      <c r="R175" s="124"/>
      <c r="S175" s="124"/>
      <c r="T175" s="123">
        <v>2</v>
      </c>
      <c r="U175" s="124"/>
      <c r="V175" s="124"/>
    </row>
    <row r="176" spans="1:22" ht="87.75" customHeight="1" x14ac:dyDescent="0.25">
      <c r="A176" s="215" t="s">
        <v>441</v>
      </c>
      <c r="B176" s="146" t="s">
        <v>447</v>
      </c>
      <c r="C176" s="161" t="s">
        <v>461</v>
      </c>
      <c r="D176" s="160" t="s">
        <v>462</v>
      </c>
      <c r="E176" s="157">
        <v>20</v>
      </c>
      <c r="F176" s="162"/>
      <c r="G176" s="159">
        <f t="shared" ref="G176:G180" si="17">+F176/E176</f>
        <v>0</v>
      </c>
      <c r="H176" s="160" t="s">
        <v>463</v>
      </c>
      <c r="I176" s="163" t="s">
        <v>484</v>
      </c>
      <c r="J176" s="151" t="s">
        <v>464</v>
      </c>
      <c r="K176" s="176"/>
      <c r="L176" s="176"/>
      <c r="M176" s="164">
        <v>5</v>
      </c>
      <c r="N176" s="176"/>
      <c r="O176" s="176"/>
      <c r="P176" s="164">
        <v>5</v>
      </c>
      <c r="Q176" s="176"/>
      <c r="R176" s="176"/>
      <c r="S176" s="164">
        <v>5</v>
      </c>
      <c r="T176" s="176"/>
      <c r="U176" s="176"/>
      <c r="V176" s="164">
        <v>5</v>
      </c>
    </row>
    <row r="177" spans="1:22" ht="78.75" customHeight="1" x14ac:dyDescent="0.25">
      <c r="A177" s="215"/>
      <c r="B177" s="146" t="s">
        <v>447</v>
      </c>
      <c r="C177" s="147" t="s">
        <v>465</v>
      </c>
      <c r="D177" s="148" t="s">
        <v>466</v>
      </c>
      <c r="E177" s="149">
        <v>1</v>
      </c>
      <c r="F177" s="150"/>
      <c r="G177" s="159">
        <f t="shared" si="17"/>
        <v>0</v>
      </c>
      <c r="H177" s="147" t="s">
        <v>467</v>
      </c>
      <c r="I177" s="163" t="s">
        <v>484</v>
      </c>
      <c r="J177" s="151" t="s">
        <v>468</v>
      </c>
      <c r="K177" s="177"/>
      <c r="L177" s="177"/>
      <c r="M177" s="177"/>
      <c r="N177" s="177"/>
      <c r="O177" s="177"/>
      <c r="P177" s="144">
        <v>1</v>
      </c>
      <c r="Q177" s="177"/>
      <c r="R177" s="177"/>
      <c r="S177" s="177"/>
      <c r="T177" s="177"/>
      <c r="U177" s="177"/>
      <c r="V177" s="177"/>
    </row>
    <row r="178" spans="1:22" s="143" customFormat="1" ht="95.25" customHeight="1" x14ac:dyDescent="0.25">
      <c r="A178" s="215"/>
      <c r="B178" s="146" t="s">
        <v>447</v>
      </c>
      <c r="C178" s="152" t="s">
        <v>469</v>
      </c>
      <c r="D178" s="153" t="s">
        <v>470</v>
      </c>
      <c r="E178" s="151">
        <v>85</v>
      </c>
      <c r="F178" s="145"/>
      <c r="G178" s="154">
        <f t="shared" si="17"/>
        <v>0</v>
      </c>
      <c r="H178" s="155" t="s">
        <v>471</v>
      </c>
      <c r="I178" s="163" t="s">
        <v>484</v>
      </c>
      <c r="J178" s="156" t="s">
        <v>472</v>
      </c>
      <c r="K178" s="144">
        <v>7</v>
      </c>
      <c r="L178" s="144">
        <v>7</v>
      </c>
      <c r="M178" s="144">
        <v>8</v>
      </c>
      <c r="N178" s="144">
        <v>7</v>
      </c>
      <c r="O178" s="144">
        <v>7</v>
      </c>
      <c r="P178" s="144">
        <v>7</v>
      </c>
      <c r="Q178" s="144">
        <v>7</v>
      </c>
      <c r="R178" s="144">
        <v>7</v>
      </c>
      <c r="S178" s="144">
        <v>7</v>
      </c>
      <c r="T178" s="144">
        <v>7</v>
      </c>
      <c r="U178" s="144">
        <v>7</v>
      </c>
      <c r="V178" s="144">
        <v>7</v>
      </c>
    </row>
    <row r="179" spans="1:22" ht="78" customHeight="1" x14ac:dyDescent="0.25">
      <c r="A179" s="215"/>
      <c r="B179" s="146" t="s">
        <v>447</v>
      </c>
      <c r="C179" s="147" t="s">
        <v>473</v>
      </c>
      <c r="D179" s="148" t="s">
        <v>474</v>
      </c>
      <c r="E179" s="157">
        <v>10</v>
      </c>
      <c r="F179" s="158"/>
      <c r="G179" s="159">
        <f t="shared" si="17"/>
        <v>0</v>
      </c>
      <c r="H179" s="147" t="s">
        <v>375</v>
      </c>
      <c r="I179" s="163" t="s">
        <v>484</v>
      </c>
      <c r="J179" s="151" t="s">
        <v>475</v>
      </c>
      <c r="K179" s="177"/>
      <c r="L179" s="177"/>
      <c r="M179" s="144">
        <v>2</v>
      </c>
      <c r="N179" s="177"/>
      <c r="O179" s="177"/>
      <c r="P179" s="144">
        <v>3</v>
      </c>
      <c r="Q179" s="177"/>
      <c r="R179" s="177"/>
      <c r="S179" s="144">
        <v>2</v>
      </c>
      <c r="T179" s="177"/>
      <c r="U179" s="177"/>
      <c r="V179" s="144">
        <v>3</v>
      </c>
    </row>
    <row r="180" spans="1:22" ht="83.25" customHeight="1" x14ac:dyDescent="0.25">
      <c r="A180" s="215"/>
      <c r="B180" s="146" t="s">
        <v>447</v>
      </c>
      <c r="C180" s="161" t="s">
        <v>461</v>
      </c>
      <c r="D180" s="160" t="s">
        <v>476</v>
      </c>
      <c r="E180" s="157">
        <v>2</v>
      </c>
      <c r="F180" s="158"/>
      <c r="G180" s="159">
        <f t="shared" si="17"/>
        <v>0</v>
      </c>
      <c r="H180" s="160" t="s">
        <v>463</v>
      </c>
      <c r="I180" s="163" t="s">
        <v>484</v>
      </c>
      <c r="J180" s="151" t="s">
        <v>477</v>
      </c>
      <c r="K180" s="177"/>
      <c r="L180" s="177"/>
      <c r="M180" s="177"/>
      <c r="N180" s="177"/>
      <c r="O180" s="177"/>
      <c r="P180" s="177"/>
      <c r="Q180" s="177"/>
      <c r="R180" s="177"/>
      <c r="S180" s="144">
        <v>2</v>
      </c>
      <c r="T180" s="177"/>
      <c r="U180" s="177"/>
      <c r="V180" s="177"/>
    </row>
    <row r="181" spans="1:22" ht="99" customHeight="1" x14ac:dyDescent="0.25">
      <c r="A181" s="215"/>
      <c r="B181" s="146" t="s">
        <v>447</v>
      </c>
      <c r="C181" s="161" t="s">
        <v>478</v>
      </c>
      <c r="D181" s="161" t="s">
        <v>479</v>
      </c>
      <c r="E181" s="165">
        <v>20</v>
      </c>
      <c r="F181" s="166"/>
      <c r="G181" s="167">
        <v>0.2</v>
      </c>
      <c r="H181" s="161" t="s">
        <v>480</v>
      </c>
      <c r="I181" s="168" t="s">
        <v>485</v>
      </c>
      <c r="J181" s="163" t="s">
        <v>481</v>
      </c>
      <c r="K181" s="177"/>
      <c r="L181" s="177"/>
      <c r="M181" s="144">
        <v>5</v>
      </c>
      <c r="N181" s="177"/>
      <c r="O181" s="177"/>
      <c r="P181" s="144">
        <v>5</v>
      </c>
      <c r="Q181" s="177"/>
      <c r="R181" s="177"/>
      <c r="S181" s="144">
        <v>5</v>
      </c>
      <c r="T181" s="177"/>
      <c r="U181" s="177"/>
      <c r="V181" s="144">
        <v>5</v>
      </c>
    </row>
    <row r="183" spans="1:22" ht="48.75" customHeight="1" x14ac:dyDescent="0.25">
      <c r="F183" s="271" t="s">
        <v>518</v>
      </c>
      <c r="G183" s="271"/>
      <c r="H183" s="272"/>
      <c r="I183" s="271"/>
    </row>
    <row r="184" spans="1:22" ht="48.75" customHeight="1" x14ac:dyDescent="0.25">
      <c r="F184" s="271"/>
      <c r="G184" s="271"/>
      <c r="H184" s="272"/>
      <c r="I184" s="271"/>
    </row>
    <row r="185" spans="1:22" ht="48.75" customHeight="1" x14ac:dyDescent="0.25">
      <c r="F185" s="271"/>
      <c r="G185" s="271"/>
      <c r="H185" s="271"/>
      <c r="I185" s="271"/>
    </row>
    <row r="186" spans="1:22" ht="48.75" customHeight="1" x14ac:dyDescent="0.25">
      <c r="F186" s="271"/>
      <c r="G186" s="271"/>
      <c r="H186" s="271"/>
      <c r="I186" s="271"/>
    </row>
    <row r="187" spans="1:22" ht="48.75" customHeight="1" x14ac:dyDescent="0.25">
      <c r="F187" s="271"/>
      <c r="G187" s="271"/>
      <c r="H187" s="271"/>
      <c r="I187" s="271"/>
    </row>
    <row r="1048553" spans="10:10" ht="48.75" customHeight="1" x14ac:dyDescent="0.25">
      <c r="J1048553" s="3"/>
    </row>
  </sheetData>
  <mergeCells count="111">
    <mergeCell ref="A18:V18"/>
    <mergeCell ref="A17:V17"/>
    <mergeCell ref="N10:V11"/>
    <mergeCell ref="N8:V9"/>
    <mergeCell ref="N12:V16"/>
    <mergeCell ref="C14:D14"/>
    <mergeCell ref="C15:D15"/>
    <mergeCell ref="C16:D16"/>
    <mergeCell ref="E4:H16"/>
    <mergeCell ref="I8:M11"/>
    <mergeCell ref="I12:M16"/>
    <mergeCell ref="I4:M7"/>
    <mergeCell ref="N4:V4"/>
    <mergeCell ref="N5:V5"/>
    <mergeCell ref="N6:V7"/>
    <mergeCell ref="A14:B14"/>
    <mergeCell ref="A15:B15"/>
    <mergeCell ref="A16:B16"/>
    <mergeCell ref="C4:D4"/>
    <mergeCell ref="C5:D5"/>
    <mergeCell ref="C6:D6"/>
    <mergeCell ref="C7:D7"/>
    <mergeCell ref="C8:D8"/>
    <mergeCell ref="C9:D9"/>
    <mergeCell ref="C10:D10"/>
    <mergeCell ref="C11:D11"/>
    <mergeCell ref="C12:D12"/>
    <mergeCell ref="C13:D13"/>
    <mergeCell ref="A8:B8"/>
    <mergeCell ref="A9:B9"/>
    <mergeCell ref="A10:B10"/>
    <mergeCell ref="A12:B12"/>
    <mergeCell ref="A13:B13"/>
    <mergeCell ref="A11:B11"/>
    <mergeCell ref="A4:B4"/>
    <mergeCell ref="A5:B5"/>
    <mergeCell ref="A6:B6"/>
    <mergeCell ref="A7:B7"/>
    <mergeCell ref="A1:B2"/>
    <mergeCell ref="C1:V2"/>
    <mergeCell ref="N3:V3"/>
    <mergeCell ref="I3:M3"/>
    <mergeCell ref="E3:H3"/>
    <mergeCell ref="A3:D3"/>
    <mergeCell ref="A176:A181"/>
    <mergeCell ref="A159:A166"/>
    <mergeCell ref="A167:A174"/>
    <mergeCell ref="A148:A155"/>
    <mergeCell ref="H156:H158"/>
    <mergeCell ref="A156:A158"/>
    <mergeCell ref="A140:A147"/>
    <mergeCell ref="A132:A139"/>
    <mergeCell ref="A102:A114"/>
    <mergeCell ref="C106:C107"/>
    <mergeCell ref="A116:A123"/>
    <mergeCell ref="A124:A131"/>
    <mergeCell ref="A99:A101"/>
    <mergeCell ref="C99:C100"/>
    <mergeCell ref="H99:H100"/>
    <mergeCell ref="J96:J98"/>
    <mergeCell ref="I99:I100"/>
    <mergeCell ref="J99:J100"/>
    <mergeCell ref="A95:A98"/>
    <mergeCell ref="I96:I98"/>
    <mergeCell ref="C85:C86"/>
    <mergeCell ref="A80:A94"/>
    <mergeCell ref="C63:C65"/>
    <mergeCell ref="A58:A68"/>
    <mergeCell ref="C69:C70"/>
    <mergeCell ref="A69:A79"/>
    <mergeCell ref="A51:A57"/>
    <mergeCell ref="C55:C57"/>
    <mergeCell ref="D55:D57"/>
    <mergeCell ref="A32:A44"/>
    <mergeCell ref="C58:C59"/>
    <mergeCell ref="A19:A20"/>
    <mergeCell ref="C19:C20"/>
    <mergeCell ref="H19:H20"/>
    <mergeCell ref="I19:I20"/>
    <mergeCell ref="A45:A50"/>
    <mergeCell ref="H45:H47"/>
    <mergeCell ref="I45:I47"/>
    <mergeCell ref="C45:C47"/>
    <mergeCell ref="D45:D47"/>
    <mergeCell ref="E45:E47"/>
    <mergeCell ref="F45:F47"/>
    <mergeCell ref="G45:G47"/>
    <mergeCell ref="A21:A31"/>
    <mergeCell ref="B19:B20"/>
    <mergeCell ref="D19:D20"/>
    <mergeCell ref="E19:E20"/>
    <mergeCell ref="R45:R47"/>
    <mergeCell ref="S45:S47"/>
    <mergeCell ref="N45:N47"/>
    <mergeCell ref="T45:T47"/>
    <mergeCell ref="O45:O47"/>
    <mergeCell ref="P45:P47"/>
    <mergeCell ref="Q45:Q47"/>
    <mergeCell ref="G19:G20"/>
    <mergeCell ref="U45:U47"/>
    <mergeCell ref="M45:M47"/>
    <mergeCell ref="J45:J47"/>
    <mergeCell ref="K45:K47"/>
    <mergeCell ref="L45:L47"/>
    <mergeCell ref="T19:V19"/>
    <mergeCell ref="J19:J20"/>
    <mergeCell ref="K19:M19"/>
    <mergeCell ref="N19:P19"/>
    <mergeCell ref="Q19:S19"/>
    <mergeCell ref="J32:J33"/>
    <mergeCell ref="V45:V47"/>
  </mergeCells>
  <conditionalFormatting sqref="K37:V44">
    <cfRule type="containsText" dxfId="451" priority="470" operator="containsText" text="X">
      <formula>NOT(ISERROR(SEARCH("X",K37)))</formula>
    </cfRule>
  </conditionalFormatting>
  <conditionalFormatting sqref="U122:V123 K122:O123 Q122:S123 K124:V127 K132:V135 K140:V142 K147:Q147 S147:V147 K148:V151 K156:V162 K163:U163 K20:V121 K164:V1048576">
    <cfRule type="containsText" dxfId="450" priority="469" operator="containsText" text="x">
      <formula>NOT(ISERROR(SEARCH("x",K20)))</formula>
    </cfRule>
  </conditionalFormatting>
  <conditionalFormatting sqref="K58:V68 K45:V50">
    <cfRule type="containsText" dxfId="449" priority="467" operator="containsText" text="0">
      <formula>NOT(ISERROR(SEARCH("0",K45)))</formula>
    </cfRule>
  </conditionalFormatting>
  <conditionalFormatting sqref="N51:V57">
    <cfRule type="containsText" dxfId="448" priority="465" operator="containsText" text="1">
      <formula>NOT(ISERROR(SEARCH("1",N51)))</formula>
    </cfRule>
    <cfRule type="containsText" dxfId="447" priority="466" operator="containsText" text="0">
      <formula>NOT(ISERROR(SEARCH("0",N51)))</formula>
    </cfRule>
  </conditionalFormatting>
  <conditionalFormatting sqref="K51:M57">
    <cfRule type="containsText" dxfId="446" priority="463" operator="containsText" text="0">
      <formula>NOT(ISERROR(SEARCH("0",K51)))</formula>
    </cfRule>
    <cfRule type="containsText" dxfId="445" priority="464" operator="containsText" text="1">
      <formula>NOT(ISERROR(SEARCH("1",K51)))</formula>
    </cfRule>
  </conditionalFormatting>
  <conditionalFormatting sqref="K69:V79">
    <cfRule type="containsText" dxfId="444" priority="461" operator="containsText" text="0">
      <formula>NOT(ISERROR(SEARCH("0",K69)))</formula>
    </cfRule>
  </conditionalFormatting>
  <conditionalFormatting sqref="K80:V94">
    <cfRule type="containsText" dxfId="443" priority="460" operator="containsText" text="0">
      <formula>NOT(ISERROR(SEARCH("0",K80)))</formula>
    </cfRule>
  </conditionalFormatting>
  <conditionalFormatting sqref="K95:V101">
    <cfRule type="containsText" dxfId="442" priority="459" operator="containsText" text="0">
      <formula>NOT(ISERROR(SEARCH("0",K95)))</formula>
    </cfRule>
  </conditionalFormatting>
  <conditionalFormatting sqref="K105:V115">
    <cfRule type="containsText" dxfId="441" priority="458" operator="containsText" text="1">
      <formula>NOT(ISERROR(SEARCH("1",K105)))</formula>
    </cfRule>
  </conditionalFormatting>
  <conditionalFormatting sqref="K106:V115">
    <cfRule type="containsText" dxfId="440" priority="453" operator="containsText" text="5">
      <formula>NOT(ISERROR(SEARCH("5",K106)))</formula>
    </cfRule>
    <cfRule type="containsText" dxfId="439" priority="454" operator="containsText" text="4">
      <formula>NOT(ISERROR(SEARCH("4",K106)))</formula>
    </cfRule>
    <cfRule type="containsText" dxfId="438" priority="455" operator="containsText" text="4">
      <formula>NOT(ISERROR(SEARCH("4",K106)))</formula>
    </cfRule>
    <cfRule type="containsText" dxfId="437" priority="456" operator="containsText" text="2">
      <formula>NOT(ISERROR(SEARCH("2",K106)))</formula>
    </cfRule>
    <cfRule type="containsText" dxfId="436" priority="457" operator="containsText" text="3">
      <formula>NOT(ISERROR(SEARCH("3",K106)))</formula>
    </cfRule>
  </conditionalFormatting>
  <conditionalFormatting sqref="K116:V116">
    <cfRule type="containsText" dxfId="435" priority="452" operator="containsText" text="1">
      <formula>NOT(ISERROR(SEARCH("1",K116)))</formula>
    </cfRule>
  </conditionalFormatting>
  <conditionalFormatting sqref="K116:V116">
    <cfRule type="containsText" dxfId="434" priority="447" operator="containsText" text="5">
      <formula>NOT(ISERROR(SEARCH("5",K116)))</formula>
    </cfRule>
    <cfRule type="containsText" dxfId="433" priority="448" operator="containsText" text="4">
      <formula>NOT(ISERROR(SEARCH("4",K116)))</formula>
    </cfRule>
    <cfRule type="containsText" dxfId="432" priority="449" operator="containsText" text="4">
      <formula>NOT(ISERROR(SEARCH("4",K116)))</formula>
    </cfRule>
    <cfRule type="containsText" dxfId="431" priority="450" operator="containsText" text="2">
      <formula>NOT(ISERROR(SEARCH("2",K116)))</formula>
    </cfRule>
    <cfRule type="containsText" dxfId="430" priority="451" operator="containsText" text="3">
      <formula>NOT(ISERROR(SEARCH("3",K116)))</formula>
    </cfRule>
  </conditionalFormatting>
  <conditionalFormatting sqref="K117:V117">
    <cfRule type="containsText" dxfId="429" priority="446" operator="containsText" text="1">
      <formula>NOT(ISERROR(SEARCH("1",K117)))</formula>
    </cfRule>
  </conditionalFormatting>
  <conditionalFormatting sqref="K117:V117">
    <cfRule type="containsText" dxfId="428" priority="441" operator="containsText" text="5">
      <formula>NOT(ISERROR(SEARCH("5",K117)))</formula>
    </cfRule>
    <cfRule type="containsText" dxfId="427" priority="442" operator="containsText" text="4">
      <formula>NOT(ISERROR(SEARCH("4",K117)))</formula>
    </cfRule>
    <cfRule type="containsText" dxfId="426" priority="443" operator="containsText" text="4">
      <formula>NOT(ISERROR(SEARCH("4",K117)))</formula>
    </cfRule>
    <cfRule type="containsText" dxfId="425" priority="444" operator="containsText" text="2">
      <formula>NOT(ISERROR(SEARCH("2",K117)))</formula>
    </cfRule>
    <cfRule type="containsText" dxfId="424" priority="445" operator="containsText" text="3">
      <formula>NOT(ISERROR(SEARCH("3",K117)))</formula>
    </cfRule>
  </conditionalFormatting>
  <conditionalFormatting sqref="M117">
    <cfRule type="containsText" dxfId="423" priority="428" operator="containsText" text="6">
      <formula>NOT(ISERROR(SEARCH("6",M117)))</formula>
    </cfRule>
    <cfRule type="containsText" dxfId="422" priority="440" operator="containsText" text="1">
      <formula>NOT(ISERROR(SEARCH("1",M117)))</formula>
    </cfRule>
  </conditionalFormatting>
  <conditionalFormatting sqref="M117">
    <cfRule type="containsText" dxfId="421" priority="435" operator="containsText" text="5">
      <formula>NOT(ISERROR(SEARCH("5",M117)))</formula>
    </cfRule>
    <cfRule type="containsText" dxfId="420" priority="436" operator="containsText" text="4">
      <formula>NOT(ISERROR(SEARCH("4",M117)))</formula>
    </cfRule>
    <cfRule type="containsText" dxfId="419" priority="437" operator="containsText" text="4">
      <formula>NOT(ISERROR(SEARCH("4",M117)))</formula>
    </cfRule>
    <cfRule type="containsText" dxfId="418" priority="438" operator="containsText" text="2">
      <formula>NOT(ISERROR(SEARCH("2",M117)))</formula>
    </cfRule>
    <cfRule type="containsText" dxfId="417" priority="439" operator="containsText" text="3">
      <formula>NOT(ISERROR(SEARCH("3",M117)))</formula>
    </cfRule>
  </conditionalFormatting>
  <conditionalFormatting sqref="M117">
    <cfRule type="containsText" dxfId="416" priority="434" operator="containsText" text="1">
      <formula>NOT(ISERROR(SEARCH("1",M117)))</formula>
    </cfRule>
  </conditionalFormatting>
  <conditionalFormatting sqref="M117">
    <cfRule type="containsText" dxfId="415" priority="429" operator="containsText" text="5">
      <formula>NOT(ISERROR(SEARCH("5",M117)))</formula>
    </cfRule>
    <cfRule type="containsText" dxfId="414" priority="430" operator="containsText" text="4">
      <formula>NOT(ISERROR(SEARCH("4",M117)))</formula>
    </cfRule>
    <cfRule type="containsText" dxfId="413" priority="431" operator="containsText" text="4">
      <formula>NOT(ISERROR(SEARCH("4",M117)))</formula>
    </cfRule>
    <cfRule type="containsText" dxfId="412" priority="432" operator="containsText" text="2">
      <formula>NOT(ISERROR(SEARCH("2",M117)))</formula>
    </cfRule>
    <cfRule type="containsText" dxfId="411" priority="433" operator="containsText" text="3">
      <formula>NOT(ISERROR(SEARCH("3",M117)))</formula>
    </cfRule>
  </conditionalFormatting>
  <conditionalFormatting sqref="P117">
    <cfRule type="containsText" dxfId="410" priority="415" operator="containsText" text="6">
      <formula>NOT(ISERROR(SEARCH("6",P117)))</formula>
    </cfRule>
    <cfRule type="containsText" dxfId="409" priority="427" operator="containsText" text="1">
      <formula>NOT(ISERROR(SEARCH("1",P117)))</formula>
    </cfRule>
  </conditionalFormatting>
  <conditionalFormatting sqref="P117">
    <cfRule type="containsText" dxfId="408" priority="422" operator="containsText" text="5">
      <formula>NOT(ISERROR(SEARCH("5",P117)))</formula>
    </cfRule>
    <cfRule type="containsText" dxfId="407" priority="423" operator="containsText" text="4">
      <formula>NOT(ISERROR(SEARCH("4",P117)))</formula>
    </cfRule>
    <cfRule type="containsText" dxfId="406" priority="424" operator="containsText" text="4">
      <formula>NOT(ISERROR(SEARCH("4",P117)))</formula>
    </cfRule>
    <cfRule type="containsText" dxfId="405" priority="425" operator="containsText" text="2">
      <formula>NOT(ISERROR(SEARCH("2",P117)))</formula>
    </cfRule>
    <cfRule type="containsText" dxfId="404" priority="426" operator="containsText" text="3">
      <formula>NOT(ISERROR(SEARCH("3",P117)))</formula>
    </cfRule>
  </conditionalFormatting>
  <conditionalFormatting sqref="P117">
    <cfRule type="containsText" dxfId="403" priority="421" operator="containsText" text="1">
      <formula>NOT(ISERROR(SEARCH("1",P117)))</formula>
    </cfRule>
  </conditionalFormatting>
  <conditionalFormatting sqref="P117">
    <cfRule type="containsText" dxfId="402" priority="416" operator="containsText" text="5">
      <formula>NOT(ISERROR(SEARCH("5",P117)))</formula>
    </cfRule>
    <cfRule type="containsText" dxfId="401" priority="417" operator="containsText" text="4">
      <formula>NOT(ISERROR(SEARCH("4",P117)))</formula>
    </cfRule>
    <cfRule type="containsText" dxfId="400" priority="418" operator="containsText" text="4">
      <formula>NOT(ISERROR(SEARCH("4",P117)))</formula>
    </cfRule>
    <cfRule type="containsText" dxfId="399" priority="419" operator="containsText" text="2">
      <formula>NOT(ISERROR(SEARCH("2",P117)))</formula>
    </cfRule>
    <cfRule type="containsText" dxfId="398" priority="420" operator="containsText" text="3">
      <formula>NOT(ISERROR(SEARCH("3",P117)))</formula>
    </cfRule>
  </conditionalFormatting>
  <conditionalFormatting sqref="S117">
    <cfRule type="containsText" dxfId="397" priority="388" operator="containsText" text="8">
      <formula>NOT(ISERROR(SEARCH("8",S117)))</formula>
    </cfRule>
    <cfRule type="containsText" dxfId="396" priority="402" operator="containsText" text="6">
      <formula>NOT(ISERROR(SEARCH("6",S117)))</formula>
    </cfRule>
    <cfRule type="containsText" dxfId="395" priority="414" operator="containsText" text="1">
      <formula>NOT(ISERROR(SEARCH("1",S117)))</formula>
    </cfRule>
  </conditionalFormatting>
  <conditionalFormatting sqref="S117">
    <cfRule type="containsText" dxfId="394" priority="409" operator="containsText" text="5">
      <formula>NOT(ISERROR(SEARCH("5",S117)))</formula>
    </cfRule>
    <cfRule type="containsText" dxfId="393" priority="410" operator="containsText" text="4">
      <formula>NOT(ISERROR(SEARCH("4",S117)))</formula>
    </cfRule>
    <cfRule type="containsText" dxfId="392" priority="411" operator="containsText" text="4">
      <formula>NOT(ISERROR(SEARCH("4",S117)))</formula>
    </cfRule>
    <cfRule type="containsText" dxfId="391" priority="412" operator="containsText" text="2">
      <formula>NOT(ISERROR(SEARCH("2",S117)))</formula>
    </cfRule>
    <cfRule type="containsText" dxfId="390" priority="413" operator="containsText" text="3">
      <formula>NOT(ISERROR(SEARCH("3",S117)))</formula>
    </cfRule>
  </conditionalFormatting>
  <conditionalFormatting sqref="S117">
    <cfRule type="containsText" dxfId="389" priority="408" operator="containsText" text="1">
      <formula>NOT(ISERROR(SEARCH("1",S117)))</formula>
    </cfRule>
  </conditionalFormatting>
  <conditionalFormatting sqref="S117">
    <cfRule type="containsText" dxfId="388" priority="403" operator="containsText" text="5">
      <formula>NOT(ISERROR(SEARCH("5",S117)))</formula>
    </cfRule>
    <cfRule type="containsText" dxfId="387" priority="404" operator="containsText" text="4">
      <formula>NOT(ISERROR(SEARCH("4",S117)))</formula>
    </cfRule>
    <cfRule type="containsText" dxfId="386" priority="405" operator="containsText" text="4">
      <formula>NOT(ISERROR(SEARCH("4",S117)))</formula>
    </cfRule>
    <cfRule type="containsText" dxfId="385" priority="406" operator="containsText" text="2">
      <formula>NOT(ISERROR(SEARCH("2",S117)))</formula>
    </cfRule>
    <cfRule type="containsText" dxfId="384" priority="407" operator="containsText" text="3">
      <formula>NOT(ISERROR(SEARCH("3",S117)))</formula>
    </cfRule>
  </conditionalFormatting>
  <conditionalFormatting sqref="V117">
    <cfRule type="containsText" dxfId="383" priority="389" operator="containsText" text="6">
      <formula>NOT(ISERROR(SEARCH("6",V117)))</formula>
    </cfRule>
    <cfRule type="containsText" dxfId="382" priority="401" operator="containsText" text="1">
      <formula>NOT(ISERROR(SEARCH("1",V117)))</formula>
    </cfRule>
  </conditionalFormatting>
  <conditionalFormatting sqref="V117">
    <cfRule type="containsText" dxfId="381" priority="396" operator="containsText" text="5">
      <formula>NOT(ISERROR(SEARCH("5",V117)))</formula>
    </cfRule>
    <cfRule type="containsText" dxfId="380" priority="397" operator="containsText" text="4">
      <formula>NOT(ISERROR(SEARCH("4",V117)))</formula>
    </cfRule>
    <cfRule type="containsText" dxfId="379" priority="398" operator="containsText" text="4">
      <formula>NOT(ISERROR(SEARCH("4",V117)))</formula>
    </cfRule>
    <cfRule type="containsText" dxfId="378" priority="399" operator="containsText" text="2">
      <formula>NOT(ISERROR(SEARCH("2",V117)))</formula>
    </cfRule>
    <cfRule type="containsText" dxfId="377" priority="400" operator="containsText" text="3">
      <formula>NOT(ISERROR(SEARCH("3",V117)))</formula>
    </cfRule>
  </conditionalFormatting>
  <conditionalFormatting sqref="V117">
    <cfRule type="containsText" dxfId="376" priority="395" operator="containsText" text="1">
      <formula>NOT(ISERROR(SEARCH("1",V117)))</formula>
    </cfRule>
  </conditionalFormatting>
  <conditionalFormatting sqref="V117">
    <cfRule type="containsText" dxfId="375" priority="390" operator="containsText" text="5">
      <formula>NOT(ISERROR(SEARCH("5",V117)))</formula>
    </cfRule>
    <cfRule type="containsText" dxfId="374" priority="391" operator="containsText" text="4">
      <formula>NOT(ISERROR(SEARCH("4",V117)))</formula>
    </cfRule>
    <cfRule type="containsText" dxfId="373" priority="392" operator="containsText" text="4">
      <formula>NOT(ISERROR(SEARCH("4",V117)))</formula>
    </cfRule>
    <cfRule type="containsText" dxfId="372" priority="393" operator="containsText" text="2">
      <formula>NOT(ISERROR(SEARCH("2",V117)))</formula>
    </cfRule>
    <cfRule type="containsText" dxfId="371" priority="394" operator="containsText" text="3">
      <formula>NOT(ISERROR(SEARCH("3",V117)))</formula>
    </cfRule>
  </conditionalFormatting>
  <conditionalFormatting sqref="K118:V118">
    <cfRule type="containsText" dxfId="370" priority="387" operator="containsText" text="1">
      <formula>NOT(ISERROR(SEARCH("1",K118)))</formula>
    </cfRule>
  </conditionalFormatting>
  <conditionalFormatting sqref="K118:V118">
    <cfRule type="containsText" dxfId="369" priority="382" operator="containsText" text="5">
      <formula>NOT(ISERROR(SEARCH("5",K118)))</formula>
    </cfRule>
    <cfRule type="containsText" dxfId="368" priority="383" operator="containsText" text="4">
      <formula>NOT(ISERROR(SEARCH("4",K118)))</formula>
    </cfRule>
    <cfRule type="containsText" dxfId="367" priority="384" operator="containsText" text="4">
      <formula>NOT(ISERROR(SEARCH("4",K118)))</formula>
    </cfRule>
    <cfRule type="containsText" dxfId="366" priority="385" operator="containsText" text="2">
      <formula>NOT(ISERROR(SEARCH("2",K118)))</formula>
    </cfRule>
    <cfRule type="containsText" dxfId="365" priority="386" operator="containsText" text="3">
      <formula>NOT(ISERROR(SEARCH("3",K118)))</formula>
    </cfRule>
  </conditionalFormatting>
  <conditionalFormatting sqref="N118">
    <cfRule type="containsText" dxfId="364" priority="381" operator="containsText" text="1">
      <formula>NOT(ISERROR(SEARCH("1",N118)))</formula>
    </cfRule>
  </conditionalFormatting>
  <conditionalFormatting sqref="N118">
    <cfRule type="containsText" dxfId="363" priority="376" operator="containsText" text="5">
      <formula>NOT(ISERROR(SEARCH("5",N118)))</formula>
    </cfRule>
    <cfRule type="containsText" dxfId="362" priority="377" operator="containsText" text="4">
      <formula>NOT(ISERROR(SEARCH("4",N118)))</formula>
    </cfRule>
    <cfRule type="containsText" dxfId="361" priority="378" operator="containsText" text="4">
      <formula>NOT(ISERROR(SEARCH("4",N118)))</formula>
    </cfRule>
    <cfRule type="containsText" dxfId="360" priority="379" operator="containsText" text="2">
      <formula>NOT(ISERROR(SEARCH("2",N118)))</formula>
    </cfRule>
    <cfRule type="containsText" dxfId="359" priority="380" operator="containsText" text="3">
      <formula>NOT(ISERROR(SEARCH("3",N118)))</formula>
    </cfRule>
  </conditionalFormatting>
  <conditionalFormatting sqref="N118">
    <cfRule type="containsText" dxfId="358" priority="363" operator="containsText" text="6">
      <formula>NOT(ISERROR(SEARCH("6",N118)))</formula>
    </cfRule>
    <cfRule type="containsText" dxfId="357" priority="375" operator="containsText" text="1">
      <formula>NOT(ISERROR(SEARCH("1",N118)))</formula>
    </cfRule>
  </conditionalFormatting>
  <conditionalFormatting sqref="N118">
    <cfRule type="containsText" dxfId="356" priority="370" operator="containsText" text="5">
      <formula>NOT(ISERROR(SEARCH("5",N118)))</formula>
    </cfRule>
    <cfRule type="containsText" dxfId="355" priority="371" operator="containsText" text="4">
      <formula>NOT(ISERROR(SEARCH("4",N118)))</formula>
    </cfRule>
    <cfRule type="containsText" dxfId="354" priority="372" operator="containsText" text="4">
      <formula>NOT(ISERROR(SEARCH("4",N118)))</formula>
    </cfRule>
    <cfRule type="containsText" dxfId="353" priority="373" operator="containsText" text="2">
      <formula>NOT(ISERROR(SEARCH("2",N118)))</formula>
    </cfRule>
    <cfRule type="containsText" dxfId="352" priority="374" operator="containsText" text="3">
      <formula>NOT(ISERROR(SEARCH("3",N118)))</formula>
    </cfRule>
  </conditionalFormatting>
  <conditionalFormatting sqref="N118">
    <cfRule type="containsText" dxfId="351" priority="369" operator="containsText" text="1">
      <formula>NOT(ISERROR(SEARCH("1",N118)))</formula>
    </cfRule>
  </conditionalFormatting>
  <conditionalFormatting sqref="N118">
    <cfRule type="containsText" dxfId="350" priority="364" operator="containsText" text="5">
      <formula>NOT(ISERROR(SEARCH("5",N118)))</formula>
    </cfRule>
    <cfRule type="containsText" dxfId="349" priority="365" operator="containsText" text="4">
      <formula>NOT(ISERROR(SEARCH("4",N118)))</formula>
    </cfRule>
    <cfRule type="containsText" dxfId="348" priority="366" operator="containsText" text="4">
      <formula>NOT(ISERROR(SEARCH("4",N118)))</formula>
    </cfRule>
    <cfRule type="containsText" dxfId="347" priority="367" operator="containsText" text="2">
      <formula>NOT(ISERROR(SEARCH("2",N118)))</formula>
    </cfRule>
    <cfRule type="containsText" dxfId="346" priority="368" operator="containsText" text="3">
      <formula>NOT(ISERROR(SEARCH("3",N118)))</formula>
    </cfRule>
  </conditionalFormatting>
  <conditionalFormatting sqref="S118">
    <cfRule type="containsText" dxfId="345" priority="362" operator="containsText" text="1">
      <formula>NOT(ISERROR(SEARCH("1",S118)))</formula>
    </cfRule>
  </conditionalFormatting>
  <conditionalFormatting sqref="S118">
    <cfRule type="containsText" dxfId="344" priority="357" operator="containsText" text="5">
      <formula>NOT(ISERROR(SEARCH("5",S118)))</formula>
    </cfRule>
    <cfRule type="containsText" dxfId="343" priority="358" operator="containsText" text="4">
      <formula>NOT(ISERROR(SEARCH("4",S118)))</formula>
    </cfRule>
    <cfRule type="containsText" dxfId="342" priority="359" operator="containsText" text="4">
      <formula>NOT(ISERROR(SEARCH("4",S118)))</formula>
    </cfRule>
    <cfRule type="containsText" dxfId="341" priority="360" operator="containsText" text="2">
      <formula>NOT(ISERROR(SEARCH("2",S118)))</formula>
    </cfRule>
    <cfRule type="containsText" dxfId="340" priority="361" operator="containsText" text="3">
      <formula>NOT(ISERROR(SEARCH("3",S118)))</formula>
    </cfRule>
  </conditionalFormatting>
  <conditionalFormatting sqref="S118">
    <cfRule type="containsText" dxfId="339" priority="344" operator="containsText" text="6">
      <formula>NOT(ISERROR(SEARCH("6",S118)))</formula>
    </cfRule>
    <cfRule type="containsText" dxfId="338" priority="356" operator="containsText" text="1">
      <formula>NOT(ISERROR(SEARCH("1",S118)))</formula>
    </cfRule>
  </conditionalFormatting>
  <conditionalFormatting sqref="S118">
    <cfRule type="containsText" dxfId="337" priority="351" operator="containsText" text="5">
      <formula>NOT(ISERROR(SEARCH("5",S118)))</formula>
    </cfRule>
    <cfRule type="containsText" dxfId="336" priority="352" operator="containsText" text="4">
      <formula>NOT(ISERROR(SEARCH("4",S118)))</formula>
    </cfRule>
    <cfRule type="containsText" dxfId="335" priority="353" operator="containsText" text="4">
      <formula>NOT(ISERROR(SEARCH("4",S118)))</formula>
    </cfRule>
    <cfRule type="containsText" dxfId="334" priority="354" operator="containsText" text="2">
      <formula>NOT(ISERROR(SEARCH("2",S118)))</formula>
    </cfRule>
    <cfRule type="containsText" dxfId="333" priority="355" operator="containsText" text="3">
      <formula>NOT(ISERROR(SEARCH("3",S118)))</formula>
    </cfRule>
  </conditionalFormatting>
  <conditionalFormatting sqref="S118">
    <cfRule type="containsText" dxfId="332" priority="350" operator="containsText" text="1">
      <formula>NOT(ISERROR(SEARCH("1",S118)))</formula>
    </cfRule>
  </conditionalFormatting>
  <conditionalFormatting sqref="S118">
    <cfRule type="containsText" dxfId="331" priority="345" operator="containsText" text="5">
      <formula>NOT(ISERROR(SEARCH("5",S118)))</formula>
    </cfRule>
    <cfRule type="containsText" dxfId="330" priority="346" operator="containsText" text="4">
      <formula>NOT(ISERROR(SEARCH("4",S118)))</formula>
    </cfRule>
    <cfRule type="containsText" dxfId="329" priority="347" operator="containsText" text="4">
      <formula>NOT(ISERROR(SEARCH("4",S118)))</formula>
    </cfRule>
    <cfRule type="containsText" dxfId="328" priority="348" operator="containsText" text="2">
      <formula>NOT(ISERROR(SEARCH("2",S118)))</formula>
    </cfRule>
    <cfRule type="containsText" dxfId="327" priority="349" operator="containsText" text="3">
      <formula>NOT(ISERROR(SEARCH("3",S118)))</formula>
    </cfRule>
  </conditionalFormatting>
  <conditionalFormatting sqref="U118:V118">
    <cfRule type="containsText" dxfId="326" priority="343" operator="containsText" text="1">
      <formula>NOT(ISERROR(SEARCH("1",U118)))</formula>
    </cfRule>
  </conditionalFormatting>
  <conditionalFormatting sqref="U118:V118">
    <cfRule type="containsText" dxfId="325" priority="338" operator="containsText" text="5">
      <formula>NOT(ISERROR(SEARCH("5",U118)))</formula>
    </cfRule>
    <cfRule type="containsText" dxfId="324" priority="339" operator="containsText" text="4">
      <formula>NOT(ISERROR(SEARCH("4",U118)))</formula>
    </cfRule>
    <cfRule type="containsText" dxfId="323" priority="340" operator="containsText" text="4">
      <formula>NOT(ISERROR(SEARCH("4",U118)))</formula>
    </cfRule>
    <cfRule type="containsText" dxfId="322" priority="341" operator="containsText" text="2">
      <formula>NOT(ISERROR(SEARCH("2",U118)))</formula>
    </cfRule>
    <cfRule type="containsText" dxfId="321" priority="342" operator="containsText" text="3">
      <formula>NOT(ISERROR(SEARCH("3",U118)))</formula>
    </cfRule>
  </conditionalFormatting>
  <conditionalFormatting sqref="U118:V118">
    <cfRule type="containsText" dxfId="320" priority="325" operator="containsText" text="6">
      <formula>NOT(ISERROR(SEARCH("6",U118)))</formula>
    </cfRule>
    <cfRule type="containsText" dxfId="319" priority="337" operator="containsText" text="1">
      <formula>NOT(ISERROR(SEARCH("1",U118)))</formula>
    </cfRule>
  </conditionalFormatting>
  <conditionalFormatting sqref="U118:V118">
    <cfRule type="containsText" dxfId="318" priority="332" operator="containsText" text="5">
      <formula>NOT(ISERROR(SEARCH("5",U118)))</formula>
    </cfRule>
    <cfRule type="containsText" dxfId="317" priority="333" operator="containsText" text="4">
      <formula>NOT(ISERROR(SEARCH("4",U118)))</formula>
    </cfRule>
    <cfRule type="containsText" dxfId="316" priority="334" operator="containsText" text="4">
      <formula>NOT(ISERROR(SEARCH("4",U118)))</formula>
    </cfRule>
    <cfRule type="containsText" dxfId="315" priority="335" operator="containsText" text="2">
      <formula>NOT(ISERROR(SEARCH("2",U118)))</formula>
    </cfRule>
    <cfRule type="containsText" dxfId="314" priority="336" operator="containsText" text="3">
      <formula>NOT(ISERROR(SEARCH("3",U118)))</formula>
    </cfRule>
  </conditionalFormatting>
  <conditionalFormatting sqref="U118:V118">
    <cfRule type="containsText" dxfId="313" priority="331" operator="containsText" text="1">
      <formula>NOT(ISERROR(SEARCH("1",U118)))</formula>
    </cfRule>
  </conditionalFormatting>
  <conditionalFormatting sqref="U118:V118">
    <cfRule type="containsText" dxfId="312" priority="326" operator="containsText" text="5">
      <formula>NOT(ISERROR(SEARCH("5",U118)))</formula>
    </cfRule>
    <cfRule type="containsText" dxfId="311" priority="327" operator="containsText" text="4">
      <formula>NOT(ISERROR(SEARCH("4",U118)))</formula>
    </cfRule>
    <cfRule type="containsText" dxfId="310" priority="328" operator="containsText" text="4">
      <formula>NOT(ISERROR(SEARCH("4",U118)))</formula>
    </cfRule>
    <cfRule type="containsText" dxfId="309" priority="329" operator="containsText" text="2">
      <formula>NOT(ISERROR(SEARCH("2",U118)))</formula>
    </cfRule>
    <cfRule type="containsText" dxfId="308" priority="330" operator="containsText" text="3">
      <formula>NOT(ISERROR(SEARCH("3",U118)))</formula>
    </cfRule>
  </conditionalFormatting>
  <conditionalFormatting sqref="K119:V119">
    <cfRule type="containsText" dxfId="307" priority="324" operator="containsText" text="1">
      <formula>NOT(ISERROR(SEARCH("1",K119)))</formula>
    </cfRule>
  </conditionalFormatting>
  <conditionalFormatting sqref="K119:V119">
    <cfRule type="containsText" dxfId="306" priority="319" operator="containsText" text="5">
      <formula>NOT(ISERROR(SEARCH("5",K119)))</formula>
    </cfRule>
    <cfRule type="containsText" dxfId="305" priority="320" operator="containsText" text="4">
      <formula>NOT(ISERROR(SEARCH("4",K119)))</formula>
    </cfRule>
    <cfRule type="containsText" dxfId="304" priority="321" operator="containsText" text="4">
      <formula>NOT(ISERROR(SEARCH("4",K119)))</formula>
    </cfRule>
    <cfRule type="containsText" dxfId="303" priority="322" operator="containsText" text="2">
      <formula>NOT(ISERROR(SEARCH("2",K119)))</formula>
    </cfRule>
    <cfRule type="containsText" dxfId="302" priority="323" operator="containsText" text="3">
      <formula>NOT(ISERROR(SEARCH("3",K119)))</formula>
    </cfRule>
  </conditionalFormatting>
  <conditionalFormatting sqref="N119">
    <cfRule type="containsText" dxfId="301" priority="318" operator="containsText" text="1">
      <formula>NOT(ISERROR(SEARCH("1",N119)))</formula>
    </cfRule>
  </conditionalFormatting>
  <conditionalFormatting sqref="N119">
    <cfRule type="containsText" dxfId="300" priority="313" operator="containsText" text="5">
      <formula>NOT(ISERROR(SEARCH("5",N119)))</formula>
    </cfRule>
    <cfRule type="containsText" dxfId="299" priority="314" operator="containsText" text="4">
      <formula>NOT(ISERROR(SEARCH("4",N119)))</formula>
    </cfRule>
    <cfRule type="containsText" dxfId="298" priority="315" operator="containsText" text="4">
      <formula>NOT(ISERROR(SEARCH("4",N119)))</formula>
    </cfRule>
    <cfRule type="containsText" dxfId="297" priority="316" operator="containsText" text="2">
      <formula>NOT(ISERROR(SEARCH("2",N119)))</formula>
    </cfRule>
    <cfRule type="containsText" dxfId="296" priority="317" operator="containsText" text="3">
      <formula>NOT(ISERROR(SEARCH("3",N119)))</formula>
    </cfRule>
  </conditionalFormatting>
  <conditionalFormatting sqref="N119">
    <cfRule type="containsText" dxfId="295" priority="300" operator="containsText" text="6">
      <formula>NOT(ISERROR(SEARCH("6",N119)))</formula>
    </cfRule>
    <cfRule type="containsText" dxfId="294" priority="312" operator="containsText" text="1">
      <formula>NOT(ISERROR(SEARCH("1",N119)))</formula>
    </cfRule>
  </conditionalFormatting>
  <conditionalFormatting sqref="N119">
    <cfRule type="containsText" dxfId="293" priority="307" operator="containsText" text="5">
      <formula>NOT(ISERROR(SEARCH("5",N119)))</formula>
    </cfRule>
    <cfRule type="containsText" dxfId="292" priority="308" operator="containsText" text="4">
      <formula>NOT(ISERROR(SEARCH("4",N119)))</formula>
    </cfRule>
    <cfRule type="containsText" dxfId="291" priority="309" operator="containsText" text="4">
      <formula>NOT(ISERROR(SEARCH("4",N119)))</formula>
    </cfRule>
    <cfRule type="containsText" dxfId="290" priority="310" operator="containsText" text="2">
      <formula>NOT(ISERROR(SEARCH("2",N119)))</formula>
    </cfRule>
    <cfRule type="containsText" dxfId="289" priority="311" operator="containsText" text="3">
      <formula>NOT(ISERROR(SEARCH("3",N119)))</formula>
    </cfRule>
  </conditionalFormatting>
  <conditionalFormatting sqref="N119">
    <cfRule type="containsText" dxfId="288" priority="306" operator="containsText" text="1">
      <formula>NOT(ISERROR(SEARCH("1",N119)))</formula>
    </cfRule>
  </conditionalFormatting>
  <conditionalFormatting sqref="N119">
    <cfRule type="containsText" dxfId="287" priority="301" operator="containsText" text="5">
      <formula>NOT(ISERROR(SEARCH("5",N119)))</formula>
    </cfRule>
    <cfRule type="containsText" dxfId="286" priority="302" operator="containsText" text="4">
      <formula>NOT(ISERROR(SEARCH("4",N119)))</formula>
    </cfRule>
    <cfRule type="containsText" dxfId="285" priority="303" operator="containsText" text="4">
      <formula>NOT(ISERROR(SEARCH("4",N119)))</formula>
    </cfRule>
    <cfRule type="containsText" dxfId="284" priority="304" operator="containsText" text="2">
      <formula>NOT(ISERROR(SEARCH("2",N119)))</formula>
    </cfRule>
    <cfRule type="containsText" dxfId="283" priority="305" operator="containsText" text="3">
      <formula>NOT(ISERROR(SEARCH("3",N119)))</formula>
    </cfRule>
  </conditionalFormatting>
  <conditionalFormatting sqref="S119">
    <cfRule type="containsText" dxfId="282" priority="299" operator="containsText" text="1">
      <formula>NOT(ISERROR(SEARCH("1",S119)))</formula>
    </cfRule>
  </conditionalFormatting>
  <conditionalFormatting sqref="S119">
    <cfRule type="containsText" dxfId="281" priority="294" operator="containsText" text="5">
      <formula>NOT(ISERROR(SEARCH("5",S119)))</formula>
    </cfRule>
    <cfRule type="containsText" dxfId="280" priority="295" operator="containsText" text="4">
      <formula>NOT(ISERROR(SEARCH("4",S119)))</formula>
    </cfRule>
    <cfRule type="containsText" dxfId="279" priority="296" operator="containsText" text="4">
      <formula>NOT(ISERROR(SEARCH("4",S119)))</formula>
    </cfRule>
    <cfRule type="containsText" dxfId="278" priority="297" operator="containsText" text="2">
      <formula>NOT(ISERROR(SEARCH("2",S119)))</formula>
    </cfRule>
    <cfRule type="containsText" dxfId="277" priority="298" operator="containsText" text="3">
      <formula>NOT(ISERROR(SEARCH("3",S119)))</formula>
    </cfRule>
  </conditionalFormatting>
  <conditionalFormatting sqref="S119">
    <cfRule type="containsText" dxfId="276" priority="281" operator="containsText" text="6">
      <formula>NOT(ISERROR(SEARCH("6",S119)))</formula>
    </cfRule>
    <cfRule type="containsText" dxfId="275" priority="293" operator="containsText" text="1">
      <formula>NOT(ISERROR(SEARCH("1",S119)))</formula>
    </cfRule>
  </conditionalFormatting>
  <conditionalFormatting sqref="S119">
    <cfRule type="containsText" dxfId="274" priority="288" operator="containsText" text="5">
      <formula>NOT(ISERROR(SEARCH("5",S119)))</formula>
    </cfRule>
    <cfRule type="containsText" dxfId="273" priority="289" operator="containsText" text="4">
      <formula>NOT(ISERROR(SEARCH("4",S119)))</formula>
    </cfRule>
    <cfRule type="containsText" dxfId="272" priority="290" operator="containsText" text="4">
      <formula>NOT(ISERROR(SEARCH("4",S119)))</formula>
    </cfRule>
    <cfRule type="containsText" dxfId="271" priority="291" operator="containsText" text="2">
      <formula>NOT(ISERROR(SEARCH("2",S119)))</formula>
    </cfRule>
    <cfRule type="containsText" dxfId="270" priority="292" operator="containsText" text="3">
      <formula>NOT(ISERROR(SEARCH("3",S119)))</formula>
    </cfRule>
  </conditionalFormatting>
  <conditionalFormatting sqref="S119">
    <cfRule type="containsText" dxfId="269" priority="287" operator="containsText" text="1">
      <formula>NOT(ISERROR(SEARCH("1",S119)))</formula>
    </cfRule>
  </conditionalFormatting>
  <conditionalFormatting sqref="S119">
    <cfRule type="containsText" dxfId="268" priority="282" operator="containsText" text="5">
      <formula>NOT(ISERROR(SEARCH("5",S119)))</formula>
    </cfRule>
    <cfRule type="containsText" dxfId="267" priority="283" operator="containsText" text="4">
      <formula>NOT(ISERROR(SEARCH("4",S119)))</formula>
    </cfRule>
    <cfRule type="containsText" dxfId="266" priority="284" operator="containsText" text="4">
      <formula>NOT(ISERROR(SEARCH("4",S119)))</formula>
    </cfRule>
    <cfRule type="containsText" dxfId="265" priority="285" operator="containsText" text="2">
      <formula>NOT(ISERROR(SEARCH("2",S119)))</formula>
    </cfRule>
    <cfRule type="containsText" dxfId="264" priority="286" operator="containsText" text="3">
      <formula>NOT(ISERROR(SEARCH("3",S119)))</formula>
    </cfRule>
  </conditionalFormatting>
  <conditionalFormatting sqref="U119:V119">
    <cfRule type="containsText" dxfId="263" priority="280" operator="containsText" text="1">
      <formula>NOT(ISERROR(SEARCH("1",U119)))</formula>
    </cfRule>
  </conditionalFormatting>
  <conditionalFormatting sqref="U119:V119">
    <cfRule type="containsText" dxfId="262" priority="275" operator="containsText" text="5">
      <formula>NOT(ISERROR(SEARCH("5",U119)))</formula>
    </cfRule>
    <cfRule type="containsText" dxfId="261" priority="276" operator="containsText" text="4">
      <formula>NOT(ISERROR(SEARCH("4",U119)))</formula>
    </cfRule>
    <cfRule type="containsText" dxfId="260" priority="277" operator="containsText" text="4">
      <formula>NOT(ISERROR(SEARCH("4",U119)))</formula>
    </cfRule>
    <cfRule type="containsText" dxfId="259" priority="278" operator="containsText" text="2">
      <formula>NOT(ISERROR(SEARCH("2",U119)))</formula>
    </cfRule>
    <cfRule type="containsText" dxfId="258" priority="279" operator="containsText" text="3">
      <formula>NOT(ISERROR(SEARCH("3",U119)))</formula>
    </cfRule>
  </conditionalFormatting>
  <conditionalFormatting sqref="U119:V119">
    <cfRule type="containsText" dxfId="257" priority="262" operator="containsText" text="6">
      <formula>NOT(ISERROR(SEARCH("6",U119)))</formula>
    </cfRule>
    <cfRule type="containsText" dxfId="256" priority="274" operator="containsText" text="1">
      <formula>NOT(ISERROR(SEARCH("1",U119)))</formula>
    </cfRule>
  </conditionalFormatting>
  <conditionalFormatting sqref="U119:V119">
    <cfRule type="containsText" dxfId="255" priority="269" operator="containsText" text="5">
      <formula>NOT(ISERROR(SEARCH("5",U119)))</formula>
    </cfRule>
    <cfRule type="containsText" dxfId="254" priority="270" operator="containsText" text="4">
      <formula>NOT(ISERROR(SEARCH("4",U119)))</formula>
    </cfRule>
    <cfRule type="containsText" dxfId="253" priority="271" operator="containsText" text="4">
      <formula>NOT(ISERROR(SEARCH("4",U119)))</formula>
    </cfRule>
    <cfRule type="containsText" dxfId="252" priority="272" operator="containsText" text="2">
      <formula>NOT(ISERROR(SEARCH("2",U119)))</formula>
    </cfRule>
    <cfRule type="containsText" dxfId="251" priority="273" operator="containsText" text="3">
      <formula>NOT(ISERROR(SEARCH("3",U119)))</formula>
    </cfRule>
  </conditionalFormatting>
  <conditionalFormatting sqref="U119:V119">
    <cfRule type="containsText" dxfId="250" priority="268" operator="containsText" text="1">
      <formula>NOT(ISERROR(SEARCH("1",U119)))</formula>
    </cfRule>
  </conditionalFormatting>
  <conditionalFormatting sqref="U119:V119">
    <cfRule type="containsText" dxfId="249" priority="263" operator="containsText" text="5">
      <formula>NOT(ISERROR(SEARCH("5",U119)))</formula>
    </cfRule>
    <cfRule type="containsText" dxfId="248" priority="264" operator="containsText" text="4">
      <formula>NOT(ISERROR(SEARCH("4",U119)))</formula>
    </cfRule>
    <cfRule type="containsText" dxfId="247" priority="265" operator="containsText" text="4">
      <formula>NOT(ISERROR(SEARCH("4",U119)))</formula>
    </cfRule>
    <cfRule type="containsText" dxfId="246" priority="266" operator="containsText" text="2">
      <formula>NOT(ISERROR(SEARCH("2",U119)))</formula>
    </cfRule>
    <cfRule type="containsText" dxfId="245" priority="267" operator="containsText" text="3">
      <formula>NOT(ISERROR(SEARCH("3",U119)))</formula>
    </cfRule>
  </conditionalFormatting>
  <conditionalFormatting sqref="M120">
    <cfRule type="containsText" dxfId="244" priority="261" operator="containsText" text="1">
      <formula>NOT(ISERROR(SEARCH("1",M120)))</formula>
    </cfRule>
  </conditionalFormatting>
  <conditionalFormatting sqref="M120">
    <cfRule type="containsText" dxfId="243" priority="256" operator="containsText" text="5">
      <formula>NOT(ISERROR(SEARCH("5",M120)))</formula>
    </cfRule>
    <cfRule type="containsText" dxfId="242" priority="257" operator="containsText" text="4">
      <formula>NOT(ISERROR(SEARCH("4",M120)))</formula>
    </cfRule>
    <cfRule type="containsText" dxfId="241" priority="258" operator="containsText" text="4">
      <formula>NOT(ISERROR(SEARCH("4",M120)))</formula>
    </cfRule>
    <cfRule type="containsText" dxfId="240" priority="259" operator="containsText" text="2">
      <formula>NOT(ISERROR(SEARCH("2",M120)))</formula>
    </cfRule>
    <cfRule type="containsText" dxfId="239" priority="260" operator="containsText" text="3">
      <formula>NOT(ISERROR(SEARCH("3",M120)))</formula>
    </cfRule>
  </conditionalFormatting>
  <conditionalFormatting sqref="V121">
    <cfRule type="containsText" dxfId="238" priority="255" operator="containsText" text="1">
      <formula>NOT(ISERROR(SEARCH("1",V121)))</formula>
    </cfRule>
  </conditionalFormatting>
  <conditionalFormatting sqref="V121">
    <cfRule type="containsText" dxfId="237" priority="250" operator="containsText" text="5">
      <formula>NOT(ISERROR(SEARCH("5",V121)))</formula>
    </cfRule>
    <cfRule type="containsText" dxfId="236" priority="251" operator="containsText" text="4">
      <formula>NOT(ISERROR(SEARCH("4",V121)))</formula>
    </cfRule>
    <cfRule type="containsText" dxfId="235" priority="252" operator="containsText" text="4">
      <formula>NOT(ISERROR(SEARCH("4",V121)))</formula>
    </cfRule>
    <cfRule type="containsText" dxfId="234" priority="253" operator="containsText" text="2">
      <formula>NOT(ISERROR(SEARCH("2",V121)))</formula>
    </cfRule>
    <cfRule type="containsText" dxfId="233" priority="254" operator="containsText" text="3">
      <formula>NOT(ISERROR(SEARCH("3",V121)))</formula>
    </cfRule>
  </conditionalFormatting>
  <conditionalFormatting sqref="R122">
    <cfRule type="containsText" dxfId="232" priority="249" operator="containsText" text="1">
      <formula>NOT(ISERROR(SEARCH("1",R122)))</formula>
    </cfRule>
  </conditionalFormatting>
  <conditionalFormatting sqref="R122">
    <cfRule type="containsText" dxfId="231" priority="244" operator="containsText" text="5">
      <formula>NOT(ISERROR(SEARCH("5",R122)))</formula>
    </cfRule>
    <cfRule type="containsText" dxfId="230" priority="245" operator="containsText" text="4">
      <formula>NOT(ISERROR(SEARCH("4",R122)))</formula>
    </cfRule>
    <cfRule type="containsText" dxfId="229" priority="246" operator="containsText" text="4">
      <formula>NOT(ISERROR(SEARCH("4",R122)))</formula>
    </cfRule>
    <cfRule type="containsText" dxfId="228" priority="247" operator="containsText" text="2">
      <formula>NOT(ISERROR(SEARCH("2",R122)))</formula>
    </cfRule>
    <cfRule type="containsText" dxfId="227" priority="248" operator="containsText" text="3">
      <formula>NOT(ISERROR(SEARCH("3",R122)))</formula>
    </cfRule>
  </conditionalFormatting>
  <conditionalFormatting sqref="R123">
    <cfRule type="containsText" dxfId="226" priority="243" operator="containsText" text="1">
      <formula>NOT(ISERROR(SEARCH("1",R123)))</formula>
    </cfRule>
  </conditionalFormatting>
  <conditionalFormatting sqref="R123">
    <cfRule type="containsText" dxfId="225" priority="238" operator="containsText" text="5">
      <formula>NOT(ISERROR(SEARCH("5",R123)))</formula>
    </cfRule>
    <cfRule type="containsText" dxfId="224" priority="239" operator="containsText" text="4">
      <formula>NOT(ISERROR(SEARCH("4",R123)))</formula>
    </cfRule>
    <cfRule type="containsText" dxfId="223" priority="240" operator="containsText" text="4">
      <formula>NOT(ISERROR(SEARCH("4",R123)))</formula>
    </cfRule>
    <cfRule type="containsText" dxfId="222" priority="241" operator="containsText" text="2">
      <formula>NOT(ISERROR(SEARCH("2",R123)))</formula>
    </cfRule>
    <cfRule type="containsText" dxfId="221" priority="242" operator="containsText" text="3">
      <formula>NOT(ISERROR(SEARCH("3",R123)))</formula>
    </cfRule>
  </conditionalFormatting>
  <conditionalFormatting sqref="K124:V124">
    <cfRule type="containsText" dxfId="220" priority="237" operator="containsText" text="1">
      <formula>NOT(ISERROR(SEARCH("1",K124)))</formula>
    </cfRule>
  </conditionalFormatting>
  <conditionalFormatting sqref="K124:V124">
    <cfRule type="containsText" dxfId="219" priority="232" operator="containsText" text="5">
      <formula>NOT(ISERROR(SEARCH("5",K124)))</formula>
    </cfRule>
    <cfRule type="containsText" dxfId="218" priority="233" operator="containsText" text="4">
      <formula>NOT(ISERROR(SEARCH("4",K124)))</formula>
    </cfRule>
    <cfRule type="containsText" dxfId="217" priority="234" operator="containsText" text="4">
      <formula>NOT(ISERROR(SEARCH("4",K124)))</formula>
    </cfRule>
    <cfRule type="containsText" dxfId="216" priority="235" operator="containsText" text="2">
      <formula>NOT(ISERROR(SEARCH("2",K124)))</formula>
    </cfRule>
    <cfRule type="containsText" dxfId="215" priority="236" operator="containsText" text="3">
      <formula>NOT(ISERROR(SEARCH("3",K124)))</formula>
    </cfRule>
  </conditionalFormatting>
  <conditionalFormatting sqref="K125:V125">
    <cfRule type="containsText" dxfId="214" priority="225" operator="containsText" text="9">
      <formula>NOT(ISERROR(SEARCH("9",K125)))</formula>
    </cfRule>
    <cfRule type="containsText" dxfId="213" priority="231" operator="containsText" text="1">
      <formula>NOT(ISERROR(SEARCH("1",K125)))</formula>
    </cfRule>
  </conditionalFormatting>
  <conditionalFormatting sqref="K125:V125">
    <cfRule type="containsText" dxfId="212" priority="226" operator="containsText" text="5">
      <formula>NOT(ISERROR(SEARCH("5",K125)))</formula>
    </cfRule>
    <cfRule type="containsText" dxfId="211" priority="227" operator="containsText" text="4">
      <formula>NOT(ISERROR(SEARCH("4",K125)))</formula>
    </cfRule>
    <cfRule type="containsText" dxfId="210" priority="228" operator="containsText" text="4">
      <formula>NOT(ISERROR(SEARCH("4",K125)))</formula>
    </cfRule>
    <cfRule type="containsText" dxfId="209" priority="229" operator="containsText" text="2">
      <formula>NOT(ISERROR(SEARCH("2",K125)))</formula>
    </cfRule>
    <cfRule type="containsText" dxfId="208" priority="230" operator="containsText" text="3">
      <formula>NOT(ISERROR(SEARCH("3",K125)))</formula>
    </cfRule>
  </conditionalFormatting>
  <conditionalFormatting sqref="K126:V126">
    <cfRule type="containsText" dxfId="207" priority="224" operator="containsText" text="1">
      <formula>NOT(ISERROR(SEARCH("1",K126)))</formula>
    </cfRule>
  </conditionalFormatting>
  <conditionalFormatting sqref="K126:V126">
    <cfRule type="containsText" dxfId="206" priority="219" operator="containsText" text="5">
      <formula>NOT(ISERROR(SEARCH("5",K126)))</formula>
    </cfRule>
    <cfRule type="containsText" dxfId="205" priority="220" operator="containsText" text="4">
      <formula>NOT(ISERROR(SEARCH("4",K126)))</formula>
    </cfRule>
    <cfRule type="containsText" dxfId="204" priority="221" operator="containsText" text="4">
      <formula>NOT(ISERROR(SEARCH("4",K126)))</formula>
    </cfRule>
    <cfRule type="containsText" dxfId="203" priority="222" operator="containsText" text="2">
      <formula>NOT(ISERROR(SEARCH("2",K126)))</formula>
    </cfRule>
    <cfRule type="containsText" dxfId="202" priority="223" operator="containsText" text="3">
      <formula>NOT(ISERROR(SEARCH("3",K126)))</formula>
    </cfRule>
  </conditionalFormatting>
  <conditionalFormatting sqref="K127:V127">
    <cfRule type="containsText" dxfId="201" priority="218" operator="containsText" text="1">
      <formula>NOT(ISERROR(SEARCH("1",K127)))</formula>
    </cfRule>
  </conditionalFormatting>
  <conditionalFormatting sqref="K127:V127">
    <cfRule type="containsText" dxfId="200" priority="213" operator="containsText" text="5">
      <formula>NOT(ISERROR(SEARCH("5",K127)))</formula>
    </cfRule>
    <cfRule type="containsText" dxfId="199" priority="214" operator="containsText" text="4">
      <formula>NOT(ISERROR(SEARCH("4",K127)))</formula>
    </cfRule>
    <cfRule type="containsText" dxfId="198" priority="215" operator="containsText" text="4">
      <formula>NOT(ISERROR(SEARCH("4",K127)))</formula>
    </cfRule>
    <cfRule type="containsText" dxfId="197" priority="216" operator="containsText" text="2">
      <formula>NOT(ISERROR(SEARCH("2",K127)))</formula>
    </cfRule>
    <cfRule type="containsText" dxfId="196" priority="217" operator="containsText" text="3">
      <formula>NOT(ISERROR(SEARCH("3",K127)))</formula>
    </cfRule>
  </conditionalFormatting>
  <conditionalFormatting sqref="U130:V131 K130:O131 Q130:S131 K128:V129">
    <cfRule type="containsText" dxfId="195" priority="212" operator="containsText" text="x">
      <formula>NOT(ISERROR(SEARCH("x",K128)))</formula>
    </cfRule>
  </conditionalFormatting>
  <conditionalFormatting sqref="M128">
    <cfRule type="containsText" dxfId="194" priority="211" operator="containsText" text="1">
      <formula>NOT(ISERROR(SEARCH("1",M128)))</formula>
    </cfRule>
  </conditionalFormatting>
  <conditionalFormatting sqref="M128">
    <cfRule type="containsText" dxfId="193" priority="206" operator="containsText" text="5">
      <formula>NOT(ISERROR(SEARCH("5",M128)))</formula>
    </cfRule>
    <cfRule type="containsText" dxfId="192" priority="207" operator="containsText" text="4">
      <formula>NOT(ISERROR(SEARCH("4",M128)))</formula>
    </cfRule>
    <cfRule type="containsText" dxfId="191" priority="208" operator="containsText" text="4">
      <formula>NOT(ISERROR(SEARCH("4",M128)))</formula>
    </cfRule>
    <cfRule type="containsText" dxfId="190" priority="209" operator="containsText" text="2">
      <formula>NOT(ISERROR(SEARCH("2",M128)))</formula>
    </cfRule>
    <cfRule type="containsText" dxfId="189" priority="210" operator="containsText" text="3">
      <formula>NOT(ISERROR(SEARCH("3",M128)))</formula>
    </cfRule>
  </conditionalFormatting>
  <conditionalFormatting sqref="V129">
    <cfRule type="containsText" dxfId="188" priority="205" operator="containsText" text="1">
      <formula>NOT(ISERROR(SEARCH("1",V129)))</formula>
    </cfRule>
  </conditionalFormatting>
  <conditionalFormatting sqref="V129">
    <cfRule type="containsText" dxfId="187" priority="200" operator="containsText" text="5">
      <formula>NOT(ISERROR(SEARCH("5",V129)))</formula>
    </cfRule>
    <cfRule type="containsText" dxfId="186" priority="201" operator="containsText" text="4">
      <formula>NOT(ISERROR(SEARCH("4",V129)))</formula>
    </cfRule>
    <cfRule type="containsText" dxfId="185" priority="202" operator="containsText" text="4">
      <formula>NOT(ISERROR(SEARCH("4",V129)))</formula>
    </cfRule>
    <cfRule type="containsText" dxfId="184" priority="203" operator="containsText" text="2">
      <formula>NOT(ISERROR(SEARCH("2",V129)))</formula>
    </cfRule>
    <cfRule type="containsText" dxfId="183" priority="204" operator="containsText" text="3">
      <formula>NOT(ISERROR(SEARCH("3",V129)))</formula>
    </cfRule>
  </conditionalFormatting>
  <conditionalFormatting sqref="R130">
    <cfRule type="containsText" dxfId="182" priority="187" operator="containsText" text="8">
      <formula>NOT(ISERROR(SEARCH("8",R130)))</formula>
    </cfRule>
    <cfRule type="containsText" dxfId="181" priority="199" operator="containsText" text="1">
      <formula>NOT(ISERROR(SEARCH("1",R130)))</formula>
    </cfRule>
  </conditionalFormatting>
  <conditionalFormatting sqref="R130">
    <cfRule type="containsText" dxfId="180" priority="194" operator="containsText" text="5">
      <formula>NOT(ISERROR(SEARCH("5",R130)))</formula>
    </cfRule>
    <cfRule type="containsText" dxfId="179" priority="195" operator="containsText" text="4">
      <formula>NOT(ISERROR(SEARCH("4",R130)))</formula>
    </cfRule>
    <cfRule type="containsText" dxfId="178" priority="196" operator="containsText" text="4">
      <formula>NOT(ISERROR(SEARCH("4",R130)))</formula>
    </cfRule>
    <cfRule type="containsText" dxfId="177" priority="197" operator="containsText" text="2">
      <formula>NOT(ISERROR(SEARCH("2",R130)))</formula>
    </cfRule>
    <cfRule type="containsText" dxfId="176" priority="198" operator="containsText" text="3">
      <formula>NOT(ISERROR(SEARCH("3",R130)))</formula>
    </cfRule>
  </conditionalFormatting>
  <conditionalFormatting sqref="R131">
    <cfRule type="containsText" dxfId="175" priority="193" operator="containsText" text="1">
      <formula>NOT(ISERROR(SEARCH("1",R131)))</formula>
    </cfRule>
  </conditionalFormatting>
  <conditionalFormatting sqref="R131">
    <cfRule type="containsText" dxfId="174" priority="188" operator="containsText" text="5">
      <formula>NOT(ISERROR(SEARCH("5",R131)))</formula>
    </cfRule>
    <cfRule type="containsText" dxfId="173" priority="189" operator="containsText" text="4">
      <formula>NOT(ISERROR(SEARCH("4",R131)))</formula>
    </cfRule>
    <cfRule type="containsText" dxfId="172" priority="190" operator="containsText" text="4">
      <formula>NOT(ISERROR(SEARCH("4",R131)))</formula>
    </cfRule>
    <cfRule type="containsText" dxfId="171" priority="191" operator="containsText" text="2">
      <formula>NOT(ISERROR(SEARCH("2",R131)))</formula>
    </cfRule>
    <cfRule type="containsText" dxfId="170" priority="192" operator="containsText" text="3">
      <formula>NOT(ISERROR(SEARCH("3",R131)))</formula>
    </cfRule>
  </conditionalFormatting>
  <conditionalFormatting sqref="M129">
    <cfRule type="containsText" dxfId="169" priority="186" operator="containsText" text="1">
      <formula>NOT(ISERROR(SEARCH("1",M129)))</formula>
    </cfRule>
  </conditionalFormatting>
  <conditionalFormatting sqref="M129">
    <cfRule type="containsText" dxfId="168" priority="181" operator="containsText" text="5">
      <formula>NOT(ISERROR(SEARCH("5",M129)))</formula>
    </cfRule>
    <cfRule type="containsText" dxfId="167" priority="182" operator="containsText" text="4">
      <formula>NOT(ISERROR(SEARCH("4",M129)))</formula>
    </cfRule>
    <cfRule type="containsText" dxfId="166" priority="183" operator="containsText" text="4">
      <formula>NOT(ISERROR(SEARCH("4",M129)))</formula>
    </cfRule>
    <cfRule type="containsText" dxfId="165" priority="184" operator="containsText" text="2">
      <formula>NOT(ISERROR(SEARCH("2",M129)))</formula>
    </cfRule>
    <cfRule type="containsText" dxfId="164" priority="185" operator="containsText" text="3">
      <formula>NOT(ISERROR(SEARCH("3",M129)))</formula>
    </cfRule>
  </conditionalFormatting>
  <conditionalFormatting sqref="M129">
    <cfRule type="containsText" dxfId="163" priority="180" operator="containsText" text="1">
      <formula>NOT(ISERROR(SEARCH("1",M129)))</formula>
    </cfRule>
  </conditionalFormatting>
  <conditionalFormatting sqref="M129">
    <cfRule type="containsText" dxfId="162" priority="175" operator="containsText" text="5">
      <formula>NOT(ISERROR(SEARCH("5",M129)))</formula>
    </cfRule>
    <cfRule type="containsText" dxfId="161" priority="176" operator="containsText" text="4">
      <formula>NOT(ISERROR(SEARCH("4",M129)))</formula>
    </cfRule>
    <cfRule type="containsText" dxfId="160" priority="177" operator="containsText" text="4">
      <formula>NOT(ISERROR(SEARCH("4",M129)))</formula>
    </cfRule>
    <cfRule type="containsText" dxfId="159" priority="178" operator="containsText" text="2">
      <formula>NOT(ISERROR(SEARCH("2",M129)))</formula>
    </cfRule>
    <cfRule type="containsText" dxfId="158" priority="179" operator="containsText" text="3">
      <formula>NOT(ISERROR(SEARCH("3",M129)))</formula>
    </cfRule>
  </conditionalFormatting>
  <conditionalFormatting sqref="U138:V139 K138:O139 Q138:S139 K136:V137">
    <cfRule type="containsText" dxfId="157" priority="174" operator="containsText" text="x">
      <formula>NOT(ISERROR(SEARCH("x",K136)))</formula>
    </cfRule>
  </conditionalFormatting>
  <conditionalFormatting sqref="M136">
    <cfRule type="containsText" dxfId="156" priority="173" operator="containsText" text="1">
      <formula>NOT(ISERROR(SEARCH("1",M136)))</formula>
    </cfRule>
  </conditionalFormatting>
  <conditionalFormatting sqref="M136">
    <cfRule type="containsText" dxfId="155" priority="168" operator="containsText" text="5">
      <formula>NOT(ISERROR(SEARCH("5",M136)))</formula>
    </cfRule>
    <cfRule type="containsText" dxfId="154" priority="169" operator="containsText" text="4">
      <formula>NOT(ISERROR(SEARCH("4",M136)))</formula>
    </cfRule>
    <cfRule type="containsText" dxfId="153" priority="170" operator="containsText" text="4">
      <formula>NOT(ISERROR(SEARCH("4",M136)))</formula>
    </cfRule>
    <cfRule type="containsText" dxfId="152" priority="171" operator="containsText" text="2">
      <formula>NOT(ISERROR(SEARCH("2",M136)))</formula>
    </cfRule>
    <cfRule type="containsText" dxfId="151" priority="172" operator="containsText" text="3">
      <formula>NOT(ISERROR(SEARCH("3",M136)))</formula>
    </cfRule>
  </conditionalFormatting>
  <conditionalFormatting sqref="V137">
    <cfRule type="containsText" dxfId="150" priority="167" operator="containsText" text="1">
      <formula>NOT(ISERROR(SEARCH("1",V137)))</formula>
    </cfRule>
  </conditionalFormatting>
  <conditionalFormatting sqref="V137">
    <cfRule type="containsText" dxfId="149" priority="162" operator="containsText" text="5">
      <formula>NOT(ISERROR(SEARCH("5",V137)))</formula>
    </cfRule>
    <cfRule type="containsText" dxfId="148" priority="163" operator="containsText" text="4">
      <formula>NOT(ISERROR(SEARCH("4",V137)))</formula>
    </cfRule>
    <cfRule type="containsText" dxfId="147" priority="164" operator="containsText" text="4">
      <formula>NOT(ISERROR(SEARCH("4",V137)))</formula>
    </cfRule>
    <cfRule type="containsText" dxfId="146" priority="165" operator="containsText" text="2">
      <formula>NOT(ISERROR(SEARCH("2",V137)))</formula>
    </cfRule>
    <cfRule type="containsText" dxfId="145" priority="166" operator="containsText" text="3">
      <formula>NOT(ISERROR(SEARCH("3",V137)))</formula>
    </cfRule>
  </conditionalFormatting>
  <conditionalFormatting sqref="R138">
    <cfRule type="containsText" dxfId="144" priority="149" operator="containsText" text="8">
      <formula>NOT(ISERROR(SEARCH("8",R138)))</formula>
    </cfRule>
    <cfRule type="containsText" dxfId="143" priority="161" operator="containsText" text="1">
      <formula>NOT(ISERROR(SEARCH("1",R138)))</formula>
    </cfRule>
  </conditionalFormatting>
  <conditionalFormatting sqref="R138">
    <cfRule type="containsText" dxfId="142" priority="156" operator="containsText" text="5">
      <formula>NOT(ISERROR(SEARCH("5",R138)))</formula>
    </cfRule>
    <cfRule type="containsText" dxfId="141" priority="157" operator="containsText" text="4">
      <formula>NOT(ISERROR(SEARCH("4",R138)))</formula>
    </cfRule>
    <cfRule type="containsText" dxfId="140" priority="158" operator="containsText" text="4">
      <formula>NOT(ISERROR(SEARCH("4",R138)))</formula>
    </cfRule>
    <cfRule type="containsText" dxfId="139" priority="159" operator="containsText" text="2">
      <formula>NOT(ISERROR(SEARCH("2",R138)))</formula>
    </cfRule>
    <cfRule type="containsText" dxfId="138" priority="160" operator="containsText" text="3">
      <formula>NOT(ISERROR(SEARCH("3",R138)))</formula>
    </cfRule>
  </conditionalFormatting>
  <conditionalFormatting sqref="R139">
    <cfRule type="containsText" dxfId="137" priority="155" operator="containsText" text="1">
      <formula>NOT(ISERROR(SEARCH("1",R139)))</formula>
    </cfRule>
  </conditionalFormatting>
  <conditionalFormatting sqref="R139">
    <cfRule type="containsText" dxfId="136" priority="150" operator="containsText" text="5">
      <formula>NOT(ISERROR(SEARCH("5",R139)))</formula>
    </cfRule>
    <cfRule type="containsText" dxfId="135" priority="151" operator="containsText" text="4">
      <formula>NOT(ISERROR(SEARCH("4",R139)))</formula>
    </cfRule>
    <cfRule type="containsText" dxfId="134" priority="152" operator="containsText" text="4">
      <formula>NOT(ISERROR(SEARCH("4",R139)))</formula>
    </cfRule>
    <cfRule type="containsText" dxfId="133" priority="153" operator="containsText" text="2">
      <formula>NOT(ISERROR(SEARCH("2",R139)))</formula>
    </cfRule>
    <cfRule type="containsText" dxfId="132" priority="154" operator="containsText" text="3">
      <formula>NOT(ISERROR(SEARCH("3",R139)))</formula>
    </cfRule>
  </conditionalFormatting>
  <conditionalFormatting sqref="M137">
    <cfRule type="containsText" dxfId="131" priority="148" operator="containsText" text="1">
      <formula>NOT(ISERROR(SEARCH("1",M137)))</formula>
    </cfRule>
  </conditionalFormatting>
  <conditionalFormatting sqref="M137">
    <cfRule type="containsText" dxfId="130" priority="143" operator="containsText" text="5">
      <formula>NOT(ISERROR(SEARCH("5",M137)))</formula>
    </cfRule>
    <cfRule type="containsText" dxfId="129" priority="144" operator="containsText" text="4">
      <formula>NOT(ISERROR(SEARCH("4",M137)))</formula>
    </cfRule>
    <cfRule type="containsText" dxfId="128" priority="145" operator="containsText" text="4">
      <formula>NOT(ISERROR(SEARCH("4",M137)))</formula>
    </cfRule>
    <cfRule type="containsText" dxfId="127" priority="146" operator="containsText" text="2">
      <formula>NOT(ISERROR(SEARCH("2",M137)))</formula>
    </cfRule>
    <cfRule type="containsText" dxfId="126" priority="147" operator="containsText" text="3">
      <formula>NOT(ISERROR(SEARCH("3",M137)))</formula>
    </cfRule>
  </conditionalFormatting>
  <conditionalFormatting sqref="M137">
    <cfRule type="containsText" dxfId="125" priority="142" operator="containsText" text="1">
      <formula>NOT(ISERROR(SEARCH("1",M137)))</formula>
    </cfRule>
  </conditionalFormatting>
  <conditionalFormatting sqref="M137">
    <cfRule type="containsText" dxfId="124" priority="137" operator="containsText" text="5">
      <formula>NOT(ISERROR(SEARCH("5",M137)))</formula>
    </cfRule>
    <cfRule type="containsText" dxfId="123" priority="138" operator="containsText" text="4">
      <formula>NOT(ISERROR(SEARCH("4",M137)))</formula>
    </cfRule>
    <cfRule type="containsText" dxfId="122" priority="139" operator="containsText" text="4">
      <formula>NOT(ISERROR(SEARCH("4",M137)))</formula>
    </cfRule>
    <cfRule type="containsText" dxfId="121" priority="140" operator="containsText" text="2">
      <formula>NOT(ISERROR(SEARCH("2",M137)))</formula>
    </cfRule>
    <cfRule type="containsText" dxfId="120" priority="141" operator="containsText" text="3">
      <formula>NOT(ISERROR(SEARCH("3",M137)))</formula>
    </cfRule>
  </conditionalFormatting>
  <conditionalFormatting sqref="U145:V146 K145:O146 Q145:S145 K143:V144 Q146 S146">
    <cfRule type="containsText" dxfId="119" priority="136" operator="containsText" text="x">
      <formula>NOT(ISERROR(SEARCH("x",K143)))</formula>
    </cfRule>
  </conditionalFormatting>
  <conditionalFormatting sqref="M143">
    <cfRule type="containsText" dxfId="118" priority="135" operator="containsText" text="1">
      <formula>NOT(ISERROR(SEARCH("1",M143)))</formula>
    </cfRule>
  </conditionalFormatting>
  <conditionalFormatting sqref="M143">
    <cfRule type="containsText" dxfId="117" priority="130" operator="containsText" text="5">
      <formula>NOT(ISERROR(SEARCH("5",M143)))</formula>
    </cfRule>
    <cfRule type="containsText" dxfId="116" priority="131" operator="containsText" text="4">
      <formula>NOT(ISERROR(SEARCH("4",M143)))</formula>
    </cfRule>
    <cfRule type="containsText" dxfId="115" priority="132" operator="containsText" text="4">
      <formula>NOT(ISERROR(SEARCH("4",M143)))</formula>
    </cfRule>
    <cfRule type="containsText" dxfId="114" priority="133" operator="containsText" text="2">
      <formula>NOT(ISERROR(SEARCH("2",M143)))</formula>
    </cfRule>
    <cfRule type="containsText" dxfId="113" priority="134" operator="containsText" text="3">
      <formula>NOT(ISERROR(SEARCH("3",M143)))</formula>
    </cfRule>
  </conditionalFormatting>
  <conditionalFormatting sqref="V144">
    <cfRule type="containsText" dxfId="112" priority="129" operator="containsText" text="1">
      <formula>NOT(ISERROR(SEARCH("1",V144)))</formula>
    </cfRule>
  </conditionalFormatting>
  <conditionalFormatting sqref="V144">
    <cfRule type="containsText" dxfId="111" priority="124" operator="containsText" text="5">
      <formula>NOT(ISERROR(SEARCH("5",V144)))</formula>
    </cfRule>
    <cfRule type="containsText" dxfId="110" priority="125" operator="containsText" text="4">
      <formula>NOT(ISERROR(SEARCH("4",V144)))</formula>
    </cfRule>
    <cfRule type="containsText" dxfId="109" priority="126" operator="containsText" text="4">
      <formula>NOT(ISERROR(SEARCH("4",V144)))</formula>
    </cfRule>
    <cfRule type="containsText" dxfId="108" priority="127" operator="containsText" text="2">
      <formula>NOT(ISERROR(SEARCH("2",V144)))</formula>
    </cfRule>
    <cfRule type="containsText" dxfId="107" priority="128" operator="containsText" text="3">
      <formula>NOT(ISERROR(SEARCH("3",V144)))</formula>
    </cfRule>
  </conditionalFormatting>
  <conditionalFormatting sqref="R145">
    <cfRule type="containsText" dxfId="106" priority="111" operator="containsText" text="8">
      <formula>NOT(ISERROR(SEARCH("8",R145)))</formula>
    </cfRule>
    <cfRule type="containsText" dxfId="105" priority="123" operator="containsText" text="1">
      <formula>NOT(ISERROR(SEARCH("1",R145)))</formula>
    </cfRule>
  </conditionalFormatting>
  <conditionalFormatting sqref="R145">
    <cfRule type="containsText" dxfId="104" priority="118" operator="containsText" text="5">
      <formula>NOT(ISERROR(SEARCH("5",R145)))</formula>
    </cfRule>
    <cfRule type="containsText" dxfId="103" priority="119" operator="containsText" text="4">
      <formula>NOT(ISERROR(SEARCH("4",R145)))</formula>
    </cfRule>
    <cfRule type="containsText" dxfId="102" priority="120" operator="containsText" text="4">
      <formula>NOT(ISERROR(SEARCH("4",R145)))</formula>
    </cfRule>
    <cfRule type="containsText" dxfId="101" priority="121" operator="containsText" text="2">
      <formula>NOT(ISERROR(SEARCH("2",R145)))</formula>
    </cfRule>
    <cfRule type="containsText" dxfId="100" priority="122" operator="containsText" text="3">
      <formula>NOT(ISERROR(SEARCH("3",R145)))</formula>
    </cfRule>
  </conditionalFormatting>
  <conditionalFormatting sqref="M144">
    <cfRule type="containsText" dxfId="99" priority="110" operator="containsText" text="1">
      <formula>NOT(ISERROR(SEARCH("1",M144)))</formula>
    </cfRule>
  </conditionalFormatting>
  <conditionalFormatting sqref="M144">
    <cfRule type="containsText" dxfId="98" priority="105" operator="containsText" text="5">
      <formula>NOT(ISERROR(SEARCH("5",M144)))</formula>
    </cfRule>
    <cfRule type="containsText" dxfId="97" priority="106" operator="containsText" text="4">
      <formula>NOT(ISERROR(SEARCH("4",M144)))</formula>
    </cfRule>
    <cfRule type="containsText" dxfId="96" priority="107" operator="containsText" text="4">
      <formula>NOT(ISERROR(SEARCH("4",M144)))</formula>
    </cfRule>
    <cfRule type="containsText" dxfId="95" priority="108" operator="containsText" text="2">
      <formula>NOT(ISERROR(SEARCH("2",M144)))</formula>
    </cfRule>
    <cfRule type="containsText" dxfId="94" priority="109" operator="containsText" text="3">
      <formula>NOT(ISERROR(SEARCH("3",M144)))</formula>
    </cfRule>
  </conditionalFormatting>
  <conditionalFormatting sqref="M144">
    <cfRule type="containsText" dxfId="93" priority="104" operator="containsText" text="1">
      <formula>NOT(ISERROR(SEARCH("1",M144)))</formula>
    </cfRule>
  </conditionalFormatting>
  <conditionalFormatting sqref="M144">
    <cfRule type="containsText" dxfId="92" priority="99" operator="containsText" text="5">
      <formula>NOT(ISERROR(SEARCH("5",M144)))</formula>
    </cfRule>
    <cfRule type="containsText" dxfId="91" priority="100" operator="containsText" text="4">
      <formula>NOT(ISERROR(SEARCH("4",M144)))</formula>
    </cfRule>
    <cfRule type="containsText" dxfId="90" priority="101" operator="containsText" text="4">
      <formula>NOT(ISERROR(SEARCH("4",M144)))</formula>
    </cfRule>
    <cfRule type="containsText" dxfId="89" priority="102" operator="containsText" text="2">
      <formula>NOT(ISERROR(SEARCH("2",M144)))</formula>
    </cfRule>
    <cfRule type="containsText" dxfId="88" priority="103" operator="containsText" text="3">
      <formula>NOT(ISERROR(SEARCH("3",M144)))</formula>
    </cfRule>
  </conditionalFormatting>
  <conditionalFormatting sqref="R147">
    <cfRule type="containsText" dxfId="87" priority="98" operator="containsText" text="x">
      <formula>NOT(ISERROR(SEARCH("x",R147)))</formula>
    </cfRule>
  </conditionalFormatting>
  <conditionalFormatting sqref="R147">
    <cfRule type="containsText" dxfId="86" priority="97" operator="containsText" text="1">
      <formula>NOT(ISERROR(SEARCH("1",R147)))</formula>
    </cfRule>
  </conditionalFormatting>
  <conditionalFormatting sqref="R147">
    <cfRule type="containsText" dxfId="85" priority="92" operator="containsText" text="5">
      <formula>NOT(ISERROR(SEARCH("5",R147)))</formula>
    </cfRule>
    <cfRule type="containsText" dxfId="84" priority="93" operator="containsText" text="4">
      <formula>NOT(ISERROR(SEARCH("4",R147)))</formula>
    </cfRule>
    <cfRule type="containsText" dxfId="83" priority="94" operator="containsText" text="4">
      <formula>NOT(ISERROR(SEARCH("4",R147)))</formula>
    </cfRule>
    <cfRule type="containsText" dxfId="82" priority="95" operator="containsText" text="2">
      <formula>NOT(ISERROR(SEARCH("2",R147)))</formula>
    </cfRule>
    <cfRule type="containsText" dxfId="81" priority="96" operator="containsText" text="3">
      <formula>NOT(ISERROR(SEARCH("3",R147)))</formula>
    </cfRule>
  </conditionalFormatting>
  <conditionalFormatting sqref="R146">
    <cfRule type="containsText" dxfId="80" priority="91" operator="containsText" text="x">
      <formula>NOT(ISERROR(SEARCH("x",R146)))</formula>
    </cfRule>
  </conditionalFormatting>
  <conditionalFormatting sqref="R146">
    <cfRule type="containsText" dxfId="79" priority="84" operator="containsText" text="8">
      <formula>NOT(ISERROR(SEARCH("8",R146)))</formula>
    </cfRule>
    <cfRule type="containsText" dxfId="78" priority="90" operator="containsText" text="1">
      <formula>NOT(ISERROR(SEARCH("1",R146)))</formula>
    </cfRule>
  </conditionalFormatting>
  <conditionalFormatting sqref="R146">
    <cfRule type="containsText" dxfId="77" priority="85" operator="containsText" text="5">
      <formula>NOT(ISERROR(SEARCH("5",R146)))</formula>
    </cfRule>
    <cfRule type="containsText" dxfId="76" priority="86" operator="containsText" text="4">
      <formula>NOT(ISERROR(SEARCH("4",R146)))</formula>
    </cfRule>
    <cfRule type="containsText" dxfId="75" priority="87" operator="containsText" text="4">
      <formula>NOT(ISERROR(SEARCH("4",R146)))</formula>
    </cfRule>
    <cfRule type="containsText" dxfId="74" priority="88" operator="containsText" text="2">
      <formula>NOT(ISERROR(SEARCH("2",R146)))</formula>
    </cfRule>
    <cfRule type="containsText" dxfId="73" priority="89" operator="containsText" text="3">
      <formula>NOT(ISERROR(SEARCH("3",R146)))</formula>
    </cfRule>
  </conditionalFormatting>
  <conditionalFormatting sqref="U154:V155 K154:O155 Q154:S154 K153:V153 Q155 S155 K152:Q152 S152:V152">
    <cfRule type="containsText" dxfId="72" priority="82" operator="containsText" text="x">
      <formula>NOT(ISERROR(SEARCH("x",K152)))</formula>
    </cfRule>
  </conditionalFormatting>
  <conditionalFormatting sqref="M152">
    <cfRule type="containsText" dxfId="71" priority="81" operator="containsText" text="1">
      <formula>NOT(ISERROR(SEARCH("1",M152)))</formula>
    </cfRule>
  </conditionalFormatting>
  <conditionalFormatting sqref="M152">
    <cfRule type="containsText" dxfId="70" priority="76" operator="containsText" text="5">
      <formula>NOT(ISERROR(SEARCH("5",M152)))</formula>
    </cfRule>
    <cfRule type="containsText" dxfId="69" priority="77" operator="containsText" text="4">
      <formula>NOT(ISERROR(SEARCH("4",M152)))</formula>
    </cfRule>
    <cfRule type="containsText" dxfId="68" priority="78" operator="containsText" text="4">
      <formula>NOT(ISERROR(SEARCH("4",M152)))</formula>
    </cfRule>
    <cfRule type="containsText" dxfId="67" priority="79" operator="containsText" text="2">
      <formula>NOT(ISERROR(SEARCH("2",M152)))</formula>
    </cfRule>
    <cfRule type="containsText" dxfId="66" priority="80" operator="containsText" text="3">
      <formula>NOT(ISERROR(SEARCH("3",M152)))</formula>
    </cfRule>
  </conditionalFormatting>
  <conditionalFormatting sqref="V153">
    <cfRule type="containsText" dxfId="65" priority="75" operator="containsText" text="1">
      <formula>NOT(ISERROR(SEARCH("1",V153)))</formula>
    </cfRule>
  </conditionalFormatting>
  <conditionalFormatting sqref="V153">
    <cfRule type="containsText" dxfId="64" priority="70" operator="containsText" text="5">
      <formula>NOT(ISERROR(SEARCH("5",V153)))</formula>
    </cfRule>
    <cfRule type="containsText" dxfId="63" priority="71" operator="containsText" text="4">
      <formula>NOT(ISERROR(SEARCH("4",V153)))</formula>
    </cfRule>
    <cfRule type="containsText" dxfId="62" priority="72" operator="containsText" text="4">
      <formula>NOT(ISERROR(SEARCH("4",V153)))</formula>
    </cfRule>
    <cfRule type="containsText" dxfId="61" priority="73" operator="containsText" text="2">
      <formula>NOT(ISERROR(SEARCH("2",V153)))</formula>
    </cfRule>
    <cfRule type="containsText" dxfId="60" priority="74" operator="containsText" text="3">
      <formula>NOT(ISERROR(SEARCH("3",V153)))</formula>
    </cfRule>
  </conditionalFormatting>
  <conditionalFormatting sqref="R154">
    <cfRule type="containsText" dxfId="59" priority="63" operator="containsText" text="8">
      <formula>NOT(ISERROR(SEARCH("8",R154)))</formula>
    </cfRule>
    <cfRule type="containsText" dxfId="58" priority="69" operator="containsText" text="1">
      <formula>NOT(ISERROR(SEARCH("1",R154)))</formula>
    </cfRule>
  </conditionalFormatting>
  <conditionalFormatting sqref="R154">
    <cfRule type="containsText" dxfId="57" priority="64" operator="containsText" text="5">
      <formula>NOT(ISERROR(SEARCH("5",R154)))</formula>
    </cfRule>
    <cfRule type="containsText" dxfId="56" priority="65" operator="containsText" text="4">
      <formula>NOT(ISERROR(SEARCH("4",R154)))</formula>
    </cfRule>
    <cfRule type="containsText" dxfId="55" priority="66" operator="containsText" text="4">
      <formula>NOT(ISERROR(SEARCH("4",R154)))</formula>
    </cfRule>
    <cfRule type="containsText" dxfId="54" priority="67" operator="containsText" text="2">
      <formula>NOT(ISERROR(SEARCH("2",R154)))</formula>
    </cfRule>
    <cfRule type="containsText" dxfId="53" priority="68" operator="containsText" text="3">
      <formula>NOT(ISERROR(SEARCH("3",R154)))</formula>
    </cfRule>
  </conditionalFormatting>
  <conditionalFormatting sqref="M153">
    <cfRule type="containsText" dxfId="52" priority="62" operator="containsText" text="1">
      <formula>NOT(ISERROR(SEARCH("1",M153)))</formula>
    </cfRule>
  </conditionalFormatting>
  <conditionalFormatting sqref="M153">
    <cfRule type="containsText" dxfId="51" priority="57" operator="containsText" text="5">
      <formula>NOT(ISERROR(SEARCH("5",M153)))</formula>
    </cfRule>
    <cfRule type="containsText" dxfId="50" priority="58" operator="containsText" text="4">
      <formula>NOT(ISERROR(SEARCH("4",M153)))</formula>
    </cfRule>
    <cfRule type="containsText" dxfId="49" priority="59" operator="containsText" text="4">
      <formula>NOT(ISERROR(SEARCH("4",M153)))</formula>
    </cfRule>
    <cfRule type="containsText" dxfId="48" priority="60" operator="containsText" text="2">
      <formula>NOT(ISERROR(SEARCH("2",M153)))</formula>
    </cfRule>
    <cfRule type="containsText" dxfId="47" priority="61" operator="containsText" text="3">
      <formula>NOT(ISERROR(SEARCH("3",M153)))</formula>
    </cfRule>
  </conditionalFormatting>
  <conditionalFormatting sqref="M153">
    <cfRule type="containsText" dxfId="46" priority="56" operator="containsText" text="1">
      <formula>NOT(ISERROR(SEARCH("1",M153)))</formula>
    </cfRule>
  </conditionalFormatting>
  <conditionalFormatting sqref="M153">
    <cfRule type="containsText" dxfId="45" priority="51" operator="containsText" text="5">
      <formula>NOT(ISERROR(SEARCH("5",M153)))</formula>
    </cfRule>
    <cfRule type="containsText" dxfId="44" priority="52" operator="containsText" text="4">
      <formula>NOT(ISERROR(SEARCH("4",M153)))</formula>
    </cfRule>
    <cfRule type="containsText" dxfId="43" priority="53" operator="containsText" text="4">
      <formula>NOT(ISERROR(SEARCH("4",M153)))</formula>
    </cfRule>
    <cfRule type="containsText" dxfId="42" priority="54" operator="containsText" text="2">
      <formula>NOT(ISERROR(SEARCH("2",M153)))</formula>
    </cfRule>
    <cfRule type="containsText" dxfId="41" priority="55" operator="containsText" text="3">
      <formula>NOT(ISERROR(SEARCH("3",M153)))</formula>
    </cfRule>
  </conditionalFormatting>
  <conditionalFormatting sqref="R155">
    <cfRule type="containsText" dxfId="40" priority="43" operator="containsText" text="x">
      <formula>NOT(ISERROR(SEARCH("x",R155)))</formula>
    </cfRule>
  </conditionalFormatting>
  <conditionalFormatting sqref="R155">
    <cfRule type="containsText" dxfId="39" priority="36" operator="containsText" text="8">
      <formula>NOT(ISERROR(SEARCH("8",R155)))</formula>
    </cfRule>
    <cfRule type="containsText" dxfId="38" priority="42" operator="containsText" text="1">
      <formula>NOT(ISERROR(SEARCH("1",R155)))</formula>
    </cfRule>
  </conditionalFormatting>
  <conditionalFormatting sqref="R155">
    <cfRule type="containsText" dxfId="37" priority="37" operator="containsText" text="5">
      <formula>NOT(ISERROR(SEARCH("5",R155)))</formula>
    </cfRule>
    <cfRule type="containsText" dxfId="36" priority="38" operator="containsText" text="4">
      <formula>NOT(ISERROR(SEARCH("4",R155)))</formula>
    </cfRule>
    <cfRule type="containsText" dxfId="35" priority="39" operator="containsText" text="4">
      <formula>NOT(ISERROR(SEARCH("4",R155)))</formula>
    </cfRule>
    <cfRule type="containsText" dxfId="34" priority="40" operator="containsText" text="2">
      <formula>NOT(ISERROR(SEARCH("2",R155)))</formula>
    </cfRule>
    <cfRule type="containsText" dxfId="33" priority="41" operator="containsText" text="3">
      <formula>NOT(ISERROR(SEARCH("3",R155)))</formula>
    </cfRule>
  </conditionalFormatting>
  <conditionalFormatting sqref="V163">
    <cfRule type="containsText" dxfId="32" priority="35" operator="containsText" text="x">
      <formula>NOT(ISERROR(SEARCH("x",V163)))</formula>
    </cfRule>
  </conditionalFormatting>
  <conditionalFormatting sqref="V163">
    <cfRule type="containsText" dxfId="31" priority="34" operator="containsText" text="1">
      <formula>NOT(ISERROR(SEARCH("1",V163)))</formula>
    </cfRule>
  </conditionalFormatting>
  <conditionalFormatting sqref="V163">
    <cfRule type="containsText" dxfId="30" priority="29" operator="containsText" text="5">
      <formula>NOT(ISERROR(SEARCH("5",V163)))</formula>
    </cfRule>
    <cfRule type="containsText" dxfId="29" priority="30" operator="containsText" text="4">
      <formula>NOT(ISERROR(SEARCH("4",V163)))</formula>
    </cfRule>
    <cfRule type="containsText" dxfId="28" priority="31" operator="containsText" text="4">
      <formula>NOT(ISERROR(SEARCH("4",V163)))</formula>
    </cfRule>
    <cfRule type="containsText" dxfId="27" priority="32" operator="containsText" text="2">
      <formula>NOT(ISERROR(SEARCH("2",V163)))</formula>
    </cfRule>
    <cfRule type="containsText" dxfId="26" priority="33" operator="containsText" text="3">
      <formula>NOT(ISERROR(SEARCH("3",V163)))</formula>
    </cfRule>
  </conditionalFormatting>
  <conditionalFormatting sqref="R152">
    <cfRule type="containsText" dxfId="25" priority="28" operator="containsText" text="x">
      <formula>NOT(ISERROR(SEARCH("x",R152)))</formula>
    </cfRule>
  </conditionalFormatting>
  <conditionalFormatting sqref="R152">
    <cfRule type="containsText" dxfId="24" priority="27" operator="containsText" text="1">
      <formula>NOT(ISERROR(SEARCH("1",R152)))</formula>
    </cfRule>
  </conditionalFormatting>
  <conditionalFormatting sqref="R152">
    <cfRule type="containsText" dxfId="23" priority="22" operator="containsText" text="5">
      <formula>NOT(ISERROR(SEARCH("5",R152)))</formula>
    </cfRule>
    <cfRule type="containsText" dxfId="22" priority="23" operator="containsText" text="4">
      <formula>NOT(ISERROR(SEARCH("4",R152)))</formula>
    </cfRule>
    <cfRule type="containsText" dxfId="21" priority="24" operator="containsText" text="4">
      <formula>NOT(ISERROR(SEARCH("4",R152)))</formula>
    </cfRule>
    <cfRule type="containsText" dxfId="20" priority="25" operator="containsText" text="2">
      <formula>NOT(ISERROR(SEARCH("2",R152)))</formula>
    </cfRule>
    <cfRule type="containsText" dxfId="19" priority="26" operator="containsText" text="3">
      <formula>NOT(ISERROR(SEARCH("3",R152)))</formula>
    </cfRule>
  </conditionalFormatting>
  <conditionalFormatting sqref="M49">
    <cfRule type="containsText" dxfId="18" priority="19" operator="containsText" text="X">
      <formula>NOT(ISERROR(SEARCH("X",M49)))</formula>
    </cfRule>
  </conditionalFormatting>
  <conditionalFormatting sqref="K50:V50">
    <cfRule type="containsText" dxfId="17" priority="18" operator="containsText" text="X">
      <formula>NOT(ISERROR(SEARCH("X",K50)))</formula>
    </cfRule>
  </conditionalFormatting>
  <conditionalFormatting sqref="M51">
    <cfRule type="containsText" dxfId="16" priority="17" operator="containsText" text="0">
      <formula>NOT(ISERROR(SEARCH("0",M51)))</formula>
    </cfRule>
  </conditionalFormatting>
  <conditionalFormatting sqref="M51">
    <cfRule type="containsText" dxfId="15" priority="16" operator="containsText" text="X">
      <formula>NOT(ISERROR(SEARCH("X",M51)))</formula>
    </cfRule>
  </conditionalFormatting>
  <conditionalFormatting sqref="P51">
    <cfRule type="containsText" dxfId="14" priority="14" operator="containsText" text="0">
      <formula>NOT(ISERROR(SEARCH("0",P51)))</formula>
    </cfRule>
    <cfRule type="containsText" dxfId="13" priority="15" operator="containsText" text="1">
      <formula>NOT(ISERROR(SEARCH("1",P51)))</formula>
    </cfRule>
  </conditionalFormatting>
  <conditionalFormatting sqref="P51">
    <cfRule type="containsText" dxfId="12" priority="13" operator="containsText" text="0">
      <formula>NOT(ISERROR(SEARCH("0",P51)))</formula>
    </cfRule>
  </conditionalFormatting>
  <conditionalFormatting sqref="P51">
    <cfRule type="containsText" dxfId="11" priority="12" operator="containsText" text="X">
      <formula>NOT(ISERROR(SEARCH("X",P51)))</formula>
    </cfRule>
  </conditionalFormatting>
  <conditionalFormatting sqref="S51">
    <cfRule type="containsText" dxfId="10" priority="10" operator="containsText" text="0">
      <formula>NOT(ISERROR(SEARCH("0",S51)))</formula>
    </cfRule>
    <cfRule type="containsText" dxfId="9" priority="11" operator="containsText" text="1">
      <formula>NOT(ISERROR(SEARCH("1",S51)))</formula>
    </cfRule>
  </conditionalFormatting>
  <conditionalFormatting sqref="S51">
    <cfRule type="containsText" dxfId="8" priority="9" operator="containsText" text="0">
      <formula>NOT(ISERROR(SEARCH("0",S51)))</formula>
    </cfRule>
  </conditionalFormatting>
  <conditionalFormatting sqref="S51">
    <cfRule type="containsText" dxfId="7" priority="8" operator="containsText" text="X">
      <formula>NOT(ISERROR(SEARCH("X",S51)))</formula>
    </cfRule>
  </conditionalFormatting>
  <conditionalFormatting sqref="V120">
    <cfRule type="containsText" dxfId="6" priority="7" operator="containsText" text="1">
      <formula>NOT(ISERROR(SEARCH("1",V120)))</formula>
    </cfRule>
  </conditionalFormatting>
  <conditionalFormatting sqref="V120">
    <cfRule type="containsText" dxfId="5" priority="2" operator="containsText" text="5">
      <formula>NOT(ISERROR(SEARCH("5",V120)))</formula>
    </cfRule>
    <cfRule type="containsText" dxfId="4" priority="3" operator="containsText" text="4">
      <formula>NOT(ISERROR(SEARCH("4",V120)))</formula>
    </cfRule>
    <cfRule type="containsText" dxfId="3" priority="4" operator="containsText" text="4">
      <formula>NOT(ISERROR(SEARCH("4",V120)))</formula>
    </cfRule>
    <cfRule type="containsText" dxfId="2" priority="5" operator="containsText" text="2">
      <formula>NOT(ISERROR(SEARCH("2",V120)))</formula>
    </cfRule>
    <cfRule type="containsText" dxfId="1" priority="6" operator="containsText" text="3">
      <formula>NOT(ISERROR(SEARCH("3",V120)))</formula>
    </cfRule>
  </conditionalFormatting>
  <conditionalFormatting sqref="P102">
    <cfRule type="containsText" dxfId="0" priority="1" operator="containsText" text="0">
      <formula>NOT(ISERROR(SEARCH("0",P102)))</formula>
    </cfRule>
  </conditionalFormatting>
  <pageMargins left="0.7" right="0.7" top="0.75" bottom="0.75" header="0.3" footer="0.3"/>
  <pageSetup scale="28"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Mañon</dc:creator>
  <cp:lastModifiedBy>Heiliany López</cp:lastModifiedBy>
  <cp:lastPrinted>2022-05-20T19:43:17Z</cp:lastPrinted>
  <dcterms:created xsi:type="dcterms:W3CDTF">2022-05-06T14:52:49Z</dcterms:created>
  <dcterms:modified xsi:type="dcterms:W3CDTF">2022-05-24T13:33:56Z</dcterms:modified>
</cp:coreProperties>
</file>