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93C49B3D-9F51-4450-B15F-8A26CDA447C5}" xr6:coauthVersionLast="47" xr6:coauthVersionMax="47" xr10:uidLastSave="{00000000-0000-0000-0000-000000000000}"/>
  <workbookProtection workbookAlgorithmName="SHA-512" workbookHashValue="3AcFwY7SGnCxUYfyx4ynxiwfaWbZFGU4jLQEeJ6tpTFeSCoyFfh+orLXnSc7b+ERkEeYtIaZk5QH8ax04uajjw==" workbookSaltValue="ueMc8SkdmcTVktGe6K3QIQ==" workbookSpinCount="100000" lockStructure="1"/>
  <bookViews>
    <workbookView xWindow="20370" yWindow="-120" windowWidth="20730" windowHeight="11160" xr2:uid="{59CE8343-1B97-4163-8C1F-45F1D64916F7}"/>
  </bookViews>
  <sheets>
    <sheet name="OCTUBRE 2023" sheetId="11" r:id="rId1"/>
  </sheets>
  <definedNames>
    <definedName name="_xlnm.Print_Area" localSheetId="0">'OCTUBRE 2023'!$A$1:$P$102</definedName>
    <definedName name="_xlnm.Print_Titles" localSheetId="0">'OCTUBRE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11" l="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B83" i="11"/>
  <c r="P82" i="11"/>
  <c r="P81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P79" i="11"/>
  <c r="P78" i="11"/>
  <c r="O77" i="11"/>
  <c r="N77" i="11"/>
  <c r="M77" i="11"/>
  <c r="M76" i="11" s="1"/>
  <c r="L77" i="11"/>
  <c r="K77" i="11"/>
  <c r="K76" i="11" s="1"/>
  <c r="J77" i="11"/>
  <c r="J76" i="11" s="1"/>
  <c r="I77" i="11"/>
  <c r="I76" i="11" s="1"/>
  <c r="H77" i="11"/>
  <c r="H76" i="11" s="1"/>
  <c r="G77" i="11"/>
  <c r="F77" i="11"/>
  <c r="E77" i="11"/>
  <c r="E76" i="11" s="1"/>
  <c r="D77" i="11"/>
  <c r="C77" i="11"/>
  <c r="C76" i="11" s="1"/>
  <c r="B77" i="11"/>
  <c r="B76" i="11" s="1"/>
  <c r="O76" i="11"/>
  <c r="N76" i="11"/>
  <c r="G76" i="11"/>
  <c r="F76" i="11"/>
  <c r="P75" i="11"/>
  <c r="P74" i="11"/>
  <c r="P73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P71" i="11"/>
  <c r="P70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P69" i="11" s="1"/>
  <c r="C69" i="11"/>
  <c r="B69" i="11"/>
  <c r="P68" i="11"/>
  <c r="P67" i="11"/>
  <c r="P66" i="11"/>
  <c r="P65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P63" i="11"/>
  <c r="P62" i="11"/>
  <c r="P61" i="11"/>
  <c r="P60" i="11"/>
  <c r="P59" i="11"/>
  <c r="P58" i="11"/>
  <c r="P57" i="11"/>
  <c r="P56" i="11"/>
  <c r="P55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P53" i="11"/>
  <c r="P52" i="11"/>
  <c r="P51" i="11"/>
  <c r="P50" i="11"/>
  <c r="P49" i="11"/>
  <c r="P48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P46" i="11"/>
  <c r="P45" i="11"/>
  <c r="P44" i="11"/>
  <c r="P43" i="11"/>
  <c r="P42" i="11"/>
  <c r="P41" i="11"/>
  <c r="P40" i="11"/>
  <c r="P39" i="11"/>
  <c r="O38" i="11"/>
  <c r="N38" i="11"/>
  <c r="M38" i="11"/>
  <c r="L38" i="11"/>
  <c r="K38" i="11"/>
  <c r="J38" i="11"/>
  <c r="I38" i="11"/>
  <c r="H38" i="11"/>
  <c r="G38" i="11"/>
  <c r="P38" i="11" s="1"/>
  <c r="F38" i="11"/>
  <c r="E38" i="11"/>
  <c r="D38" i="11"/>
  <c r="C38" i="11"/>
  <c r="B38" i="11"/>
  <c r="P37" i="11"/>
  <c r="P36" i="11"/>
  <c r="P35" i="11"/>
  <c r="P34" i="11"/>
  <c r="P33" i="11"/>
  <c r="P32" i="11"/>
  <c r="P31" i="11"/>
  <c r="P30" i="11"/>
  <c r="P29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P27" i="11"/>
  <c r="P26" i="11"/>
  <c r="P25" i="11"/>
  <c r="P24" i="11"/>
  <c r="P23" i="11"/>
  <c r="P22" i="11"/>
  <c r="P21" i="11"/>
  <c r="P20" i="11"/>
  <c r="P19" i="11"/>
  <c r="O18" i="11"/>
  <c r="N18" i="11"/>
  <c r="M18" i="11"/>
  <c r="L18" i="11"/>
  <c r="K18" i="11"/>
  <c r="J18" i="11"/>
  <c r="I18" i="11"/>
  <c r="I11" i="11" s="1"/>
  <c r="H18" i="11"/>
  <c r="G18" i="11"/>
  <c r="F18" i="11"/>
  <c r="E18" i="11"/>
  <c r="D18" i="11"/>
  <c r="C18" i="11"/>
  <c r="B18" i="11"/>
  <c r="P17" i="11"/>
  <c r="P16" i="11"/>
  <c r="P15" i="11"/>
  <c r="P14" i="11"/>
  <c r="P13" i="11"/>
  <c r="O12" i="11"/>
  <c r="N12" i="11"/>
  <c r="M12" i="11"/>
  <c r="L12" i="11"/>
  <c r="L11" i="11" s="1"/>
  <c r="K12" i="11"/>
  <c r="J12" i="11"/>
  <c r="I12" i="11"/>
  <c r="H12" i="11"/>
  <c r="H85" i="11" s="1"/>
  <c r="G12" i="11"/>
  <c r="F12" i="11"/>
  <c r="E12" i="11"/>
  <c r="D12" i="11"/>
  <c r="D11" i="11" s="1"/>
  <c r="C12" i="11"/>
  <c r="B12" i="11"/>
  <c r="B11" i="11" s="1"/>
  <c r="B85" i="11" l="1"/>
  <c r="J85" i="11"/>
  <c r="N85" i="11"/>
  <c r="N11" i="11" s="1"/>
  <c r="G11" i="11"/>
  <c r="O11" i="11"/>
  <c r="F11" i="11"/>
  <c r="P72" i="11"/>
  <c r="J11" i="11"/>
  <c r="E11" i="11"/>
  <c r="I85" i="11"/>
  <c r="P77" i="11"/>
  <c r="P64" i="11"/>
  <c r="C11" i="11"/>
  <c r="G85" i="11"/>
  <c r="K85" i="11"/>
  <c r="O85" i="11"/>
  <c r="P47" i="11"/>
  <c r="P80" i="11"/>
  <c r="D76" i="11"/>
  <c r="P76" i="11" s="1"/>
  <c r="P83" i="11"/>
  <c r="L76" i="11"/>
  <c r="P54" i="11"/>
  <c r="P28" i="11"/>
  <c r="M11" i="11"/>
  <c r="K11" i="11"/>
  <c r="P18" i="11"/>
  <c r="P12" i="11"/>
  <c r="H11" i="11"/>
  <c r="C85" i="11"/>
  <c r="D85" i="11"/>
  <c r="L85" i="11"/>
  <c r="E85" i="11"/>
  <c r="M85" i="11"/>
  <c r="F85" i="11"/>
  <c r="P11" i="11" l="1"/>
  <c r="P85" i="1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<sst xmlns="http://schemas.openxmlformats.org/spreadsheetml/2006/main" count="104" uniqueCount="104">
  <si>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</si>
  <si>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</si>
  <si>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</si>
  <si>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</si>
  <si>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</si>
  <si>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</si>
  <si>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</si>
  <si>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</si>
  <si>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</si>
  <si>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</si>
  <si>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</si>
  <si>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</si>
  <si>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</si>
  <si>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</si>
  <si>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</si>
  <si>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</si>
  <si>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</si>
  <si>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</si>
  <si>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</si>
  <si>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</si>
  <si>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</si>
  <si>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</si>
  <si>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</si>
  <si>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</si>
  <si>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</si>
  <si>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</si>
  <si>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</si>
  <si>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</si>
  <si>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</si>
  <si>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</si>
  <si>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</si>
  <si>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</si>
  <si>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</si>
  <si>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</si>
  <si>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</si>
  <si>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</si>
  <si>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</si>
  <si>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</si>
  <si>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</si>
  <si>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</si>
  <si>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</si>
  <si>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</si>
  <si>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</si>
  <si>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</si>
  <si>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</si>
  <si>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</si>
  <si>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</si>
  <si>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</si>
  <si>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</si>
  <si>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</si>
  <si>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</si>
  <si>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</si>
  <si>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</si>
  <si>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</si>
  <si>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</si>
  <si>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</si>
  <si>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</si>
  <si>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</si>
  <si>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</si>
  <si>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</si>
  <si>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</si>
  <si>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</si>
  <si>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</si>
  <si>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</si>
  <si>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</si>
  <si>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</si>
  <si>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</si>
  <si>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</si>
  <si>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</si>
  <si>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</si>
  <si>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</si>
  <si>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</si>
  <si>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</si>
  <si>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</si>
  <si>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</si>
  <si>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</si>
  <si>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</si>
  <si>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</si>
  <si>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</si>
  <si>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</si>
  <si>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</si>
  <si>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</si>
  <si>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</si>
  <si>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</si>
  <si>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</si>
  <si>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</si>
  <si>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</si>
  <si>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</si>
  <si>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</si>
  <si>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</si>
  <si>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</si>
  <si>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</si>
  <si>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</si>
  <si>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</si>
  <si>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</si>
  <si>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</si>
  <si>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</si>
  <si>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</si>
  <si>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Nelson Johnson, M.A.</t>
  </si>
  <si>
    <t>Enc. De Presupuesto</t>
  </si>
  <si>
    <t>Enc.  Financiero</t>
  </si>
  <si>
    <t>LIC. MANUEL MEDINA G</t>
  </si>
  <si>
    <t>Fecha de registro: Desde el 1 De mayo  del 2023</t>
  </si>
  <si>
    <t>Fecha de imputación: hasta el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</si>
</sst>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165" fontId="2" fillId="3" borderId="2" xfId="1" applyFont="1" applyFill="1" applyBorder="1" applyAlignment="1" applyProtection="1">
      <alignment horizontal="center"/>
      <protection locked="0"/>
    </xf>
    <xf numFmtId="165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165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5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" fontId="0" fillId="0" borderId="0" xfId="1" applyNumberFormat="1" applyFont="1" applyProtection="1">
      <protection locked="0"/>
    </xf>
    <xf numFmtId="164" fontId="9" fillId="0" borderId="0" xfId="2" applyFont="1" applyAlignment="1">
      <alignment horizontal="right"/>
    </xf>
    <xf numFmtId="166" fontId="0" fillId="0" borderId="0" xfId="0" applyNumberFormat="1" applyProtection="1">
      <protection locked="0"/>
    </xf>
    <xf numFmtId="165" fontId="10" fillId="0" borderId="0" xfId="1" applyFont="1" applyAlignment="1">
      <alignment vertical="center"/>
    </xf>
    <xf numFmtId="165" fontId="3" fillId="0" borderId="8" xfId="0" applyNumberFormat="1" applyFont="1" applyBorder="1" applyProtection="1">
      <protection locked="0"/>
    </xf>
    <xf numFmtId="166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5" fontId="2" fillId="2" borderId="9" xfId="0" applyNumberFormat="1" applyFont="1" applyFill="1" applyBorder="1" applyProtection="1">
      <protection locked="0"/>
    </xf>
    <xf numFmtId="166" fontId="2" fillId="2" borderId="9" xfId="0" applyNumberFormat="1" applyFont="1" applyFill="1" applyBorder="1" applyProtection="1">
      <protection locked="0"/>
    </xf>
    <xf numFmtId="165" fontId="2" fillId="2" borderId="9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165" fontId="0" fillId="0" borderId="0" xfId="0" applyNumberFormat="1"/>
    <xf numFmtId="165" fontId="0" fillId="0" borderId="0" xfId="1" applyFont="1" applyProtection="1"/>
    <xf numFmtId="10" fontId="0" fillId="0" borderId="0" xfId="3" applyNumberFormat="1" applyFont="1"/>
    <xf numFmtId="165" fontId="0" fillId="0" borderId="0" xfId="1" applyFont="1" applyAlignment="1" applyProtection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2" xfId="1" applyFont="1" applyFill="1" applyBorder="1" applyAlignment="1" applyProtection="1">
      <alignment horizontal="center" vertical="center" wrapText="1"/>
      <protection locked="0"/>
    </xf>
    <xf numFmtId="165" fontId="2" fillId="2" borderId="6" xfId="1" applyFont="1" applyFill="1" applyBorder="1" applyAlignment="1" applyProtection="1">
      <alignment horizontal="center" vertical="center" wrapText="1"/>
      <protection locked="0"/>
    </xf>
    <xf numFmtId="165" fontId="2" fillId="3" borderId="3" xfId="1" applyFont="1" applyFill="1" applyBorder="1" applyAlignment="1" applyProtection="1">
      <alignment horizontal="center" vertical="center"/>
      <protection locked="0"/>
    </xf>
    <xf numFmtId="165" fontId="2" fillId="3" borderId="4" xfId="1" applyFont="1" applyFill="1" applyBorder="1" applyAlignment="1" applyProtection="1">
      <alignment horizontal="center" vertical="center"/>
      <protection locked="0"/>
    </xf>
    <xf numFmtId="165" fontId="2" fillId="3" borderId="5" xfId="1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0</xdr:col>
      <xdr:colOff>63500</xdr:colOff>
      <xdr:row>0</xdr:row>
      <xdr:rowOff>41275</xdr:rowOff>
    </xdr:from>
    <xdr:to>
      <xdr:col>0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9</xdr:col>
      <xdr:colOff>711977</xdr:colOff>
      <xdr:row>98</xdr:row>
      <xdr:rowOff>0</xdr:rowOff>
    </xdr:from>
    <xdr:to>
      <xdr:col>12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Q101"/>
  <sheetViews>
    <sheetView tabSelected="1" view="pageBreakPreview" zoomScale="70" zoomScaleNormal="70" zoomScaleSheetLayoutView="70" workbookViewId="0">
      <selection activeCell="A102" sqref="A102"/>
    </sheetView>
  </sheetViews>
  <sheetFormatPr baseColWidth="10" defaultColWidth="11.42578125" defaultRowHeight="15" x14ac:dyDescent="0.25"/>
  <cols>
    <col min="1" max="1" width="93.28515625" style="1" customWidth="1"/>
    <col min="2" max="3" width="21.85546875" style="3" customWidth="1"/>
    <col min="4" max="4" width="18.28515625" style="4" hidden="1" customWidth="1"/>
    <col min="5" max="5" width="19.7109375" style="4" hidden="1" customWidth="1"/>
    <col min="6" max="6" width="18.85546875" style="4" hidden="1" customWidth="1"/>
    <col min="7" max="7" width="19.7109375" style="4" hidden="1" customWidth="1"/>
    <col min="8" max="8" width="19.28515625" style="4" hidden="1" customWidth="1"/>
    <col min="9" max="9" width="19.28515625" style="4" bestFit="1" customWidth="1"/>
    <col min="10" max="11" width="19.7109375" style="4" bestFit="1" customWidth="1"/>
    <col min="12" max="14" width="19.28515625" style="4" bestFit="1" customWidth="1"/>
    <col min="15" max="15" width="19.7109375" style="4" bestFit="1" customWidth="1"/>
    <col min="16" max="16" width="23.42578125" style="4" bestFit="1" customWidth="1"/>
    <col min="17" max="17" width="19.28515625" style="5" bestFit="1" customWidth="1"/>
    <col min="18" max="16384" width="11.42578125" style="1"/>
  </cols>
  <sheetData>
    <row r="1" spans="1:17" ht="26.25" customHeight="1" x14ac:dyDescent="0.25"/>
    <row r="3" spans="1:17" ht="28.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21" customHeight="1" x14ac:dyDescent="0.25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7" ht="15.75" x14ac:dyDescent="0.25">
      <c r="A5" s="40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7" ht="21.75" customHeight="1" x14ac:dyDescent="0.25">
      <c r="A6" s="42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7" ht="15.75" customHeight="1" x14ac:dyDescent="0.25">
      <c r="A7" s="43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1:17" ht="25.5" customHeight="1" x14ac:dyDescent="0.25">
      <c r="A9" s="44" t="s">
        <v>5</v>
      </c>
      <c r="B9" s="45" t="s">
        <v>6</v>
      </c>
      <c r="C9" s="45" t="s">
        <v>7</v>
      </c>
      <c r="D9" s="47" t="s">
        <v>8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</row>
    <row r="10" spans="1:17" x14ac:dyDescent="0.25">
      <c r="A10" s="44"/>
      <c r="B10" s="46"/>
      <c r="C10" s="46"/>
      <c r="D10" s="6" t="s">
        <v>9</v>
      </c>
      <c r="E10" s="6" t="s">
        <v>10</v>
      </c>
      <c r="F10" s="6" t="s">
        <v>11</v>
      </c>
      <c r="G10" s="6" t="s">
        <v>12</v>
      </c>
      <c r="H10" s="7" t="s">
        <v>13</v>
      </c>
      <c r="I10" s="6" t="s">
        <v>14</v>
      </c>
      <c r="J10" s="7" t="s">
        <v>15</v>
      </c>
      <c r="K10" s="6" t="s">
        <v>16</v>
      </c>
      <c r="L10" s="6" t="s">
        <v>17</v>
      </c>
      <c r="M10" s="6" t="s">
        <v>18</v>
      </c>
      <c r="N10" s="6" t="s">
        <v>19</v>
      </c>
      <c r="O10" s="7" t="s">
        <v>20</v>
      </c>
      <c r="P10" s="6" t="s">
        <v>21</v>
      </c>
    </row>
    <row r="11" spans="1:17" x14ac:dyDescent="0.25">
      <c r="A11" s="8" t="s">
        <v>22</v>
      </c>
      <c r="B11" s="9">
        <f>SUM(B12+B18+B28+B38+B47+B54+B64+B69+B72)</f>
        <v>159671257</v>
      </c>
      <c r="C11" s="9">
        <f>SUM(C12+C18+C28+C38+C47+C54+C64+C69+C72)</f>
        <v>0</v>
      </c>
      <c r="D11" s="9">
        <f>SUM(D12+D18+D28+D38+D47+D54+D64+D69+D72)</f>
        <v>8897907.1600000001</v>
      </c>
      <c r="E11" s="9">
        <f t="shared" ref="E11:O11" si="0">SUM(E12+E18+E28+E38+E47+E54+E64+E69+E72)</f>
        <v>8989371.4299999997</v>
      </c>
      <c r="F11" s="9">
        <f t="shared" si="0"/>
        <v>9394824.9900000021</v>
      </c>
      <c r="G11" s="9">
        <f t="shared" si="0"/>
        <v>10064520.59</v>
      </c>
      <c r="H11" s="9">
        <f t="shared" si="0"/>
        <v>14110068.91</v>
      </c>
      <c r="I11" s="9">
        <f t="shared" si="0"/>
        <v>12101564.970000001</v>
      </c>
      <c r="J11" s="9">
        <f t="shared" si="0"/>
        <v>11065092.73</v>
      </c>
      <c r="K11" s="9">
        <f t="shared" si="0"/>
        <v>12915029.65</v>
      </c>
      <c r="L11" s="9">
        <f t="shared" si="0"/>
        <v>12381828.870000001</v>
      </c>
      <c r="M11" s="9">
        <f t="shared" si="0"/>
        <v>17747168.669999998</v>
      </c>
      <c r="N11" s="10">
        <f>+N85</f>
        <v>0</v>
      </c>
      <c r="O11" s="9">
        <f t="shared" si="0"/>
        <v>0</v>
      </c>
      <c r="P11" s="9">
        <f>SUM(D11:O11)</f>
        <v>117667377.97000001</v>
      </c>
    </row>
    <row r="12" spans="1:17" s="11" customFormat="1" x14ac:dyDescent="0.25">
      <c r="A12" s="12" t="s">
        <v>23</v>
      </c>
      <c r="B12" s="13">
        <f>SUM(B13:B17)</f>
        <v>108757301</v>
      </c>
      <c r="C12" s="13">
        <f>SUM(C13:C17)</f>
        <v>4869890</v>
      </c>
      <c r="D12" s="13">
        <f>SUM(D13:D17)</f>
        <v>7982251.8500000006</v>
      </c>
      <c r="E12" s="13">
        <f t="shared" ref="E12:O12" si="1">SUM(E13:E17)</f>
        <v>7835795.9000000004</v>
      </c>
      <c r="F12" s="13">
        <f t="shared" si="1"/>
        <v>8212427.0700000003</v>
      </c>
      <c r="G12" s="13">
        <f t="shared" si="1"/>
        <v>8083669.4199999999</v>
      </c>
      <c r="H12" s="13">
        <f t="shared" si="1"/>
        <v>8155377.3499999996</v>
      </c>
      <c r="I12" s="13">
        <f t="shared" si="1"/>
        <v>8373959.2400000002</v>
      </c>
      <c r="J12" s="13">
        <f t="shared" si="1"/>
        <v>8439806.5500000007</v>
      </c>
      <c r="K12" s="13">
        <f t="shared" si="1"/>
        <v>8841850.5899999999</v>
      </c>
      <c r="L12" s="13">
        <f t="shared" si="1"/>
        <v>8525443.4600000009</v>
      </c>
      <c r="M12" s="13">
        <f t="shared" si="1"/>
        <v>8914408.5999999996</v>
      </c>
      <c r="N12" s="14">
        <f>SUM(N13:N17)</f>
        <v>0</v>
      </c>
      <c r="O12" s="13">
        <f t="shared" si="1"/>
        <v>0</v>
      </c>
      <c r="P12" s="13">
        <f>SUM(D12:O12)</f>
        <v>83364990.030000001</v>
      </c>
      <c r="Q12" s="15"/>
    </row>
    <row r="13" spans="1:17" x14ac:dyDescent="0.25">
      <c r="A13" s="16" t="s">
        <v>24</v>
      </c>
      <c r="B13" s="3">
        <v>91220401</v>
      </c>
      <c r="C13" s="3">
        <v>3730541</v>
      </c>
      <c r="D13" s="3">
        <v>6630917.9900000002</v>
      </c>
      <c r="E13" s="3">
        <v>6534996.9100000001</v>
      </c>
      <c r="F13" s="4">
        <v>6845957.6299999999</v>
      </c>
      <c r="G13" s="4">
        <v>6748121.9100000001</v>
      </c>
      <c r="H13" s="4">
        <v>6798659.5099999998</v>
      </c>
      <c r="I13" s="4">
        <v>7025410.9100000001</v>
      </c>
      <c r="J13" s="4">
        <v>7056203.75</v>
      </c>
      <c r="K13" s="4">
        <v>7456751.6900000004</v>
      </c>
      <c r="L13" s="4">
        <v>7154876.7400000002</v>
      </c>
      <c r="M13" s="17">
        <v>7492110.25</v>
      </c>
      <c r="N13" s="17"/>
      <c r="O13" s="2"/>
      <c r="P13" s="4">
        <f>SUM(D13:O13)</f>
        <v>69744007.289999992</v>
      </c>
      <c r="Q13" s="15"/>
    </row>
    <row r="14" spans="1:17" x14ac:dyDescent="0.25">
      <c r="A14" s="16" t="s">
        <v>25</v>
      </c>
      <c r="B14" s="3">
        <v>3720000</v>
      </c>
      <c r="C14" s="3">
        <v>0</v>
      </c>
      <c r="D14" s="3">
        <v>310000</v>
      </c>
      <c r="E14" s="3">
        <v>310000</v>
      </c>
      <c r="F14" s="4">
        <v>310000</v>
      </c>
      <c r="G14" s="4">
        <v>310000</v>
      </c>
      <c r="H14" s="4">
        <v>310000</v>
      </c>
      <c r="I14" s="4">
        <v>310000</v>
      </c>
      <c r="J14" s="4">
        <v>310000</v>
      </c>
      <c r="K14" s="4">
        <v>282000</v>
      </c>
      <c r="L14" s="4">
        <v>282000</v>
      </c>
      <c r="M14" s="17">
        <v>282000</v>
      </c>
      <c r="N14" s="17"/>
      <c r="O14" s="2"/>
      <c r="P14" s="4">
        <f t="shared" ref="P14:P77" si="2">SUM(D14:O14)</f>
        <v>3016000</v>
      </c>
      <c r="Q14" s="15"/>
    </row>
    <row r="15" spans="1:17" x14ac:dyDescent="0.25">
      <c r="A15" s="16" t="s">
        <v>26</v>
      </c>
      <c r="B15" s="3">
        <v>150000</v>
      </c>
      <c r="C15" s="3">
        <v>-282000</v>
      </c>
      <c r="D15" s="3">
        <v>35820.58</v>
      </c>
      <c r="E15" s="3">
        <v>0</v>
      </c>
      <c r="F15" s="4">
        <v>28948.94</v>
      </c>
      <c r="G15" s="4">
        <v>0</v>
      </c>
      <c r="H15" s="4">
        <v>12912.05</v>
      </c>
      <c r="I15" s="4">
        <v>0</v>
      </c>
      <c r="K15" s="4">
        <v>7900.15</v>
      </c>
      <c r="L15" s="4">
        <v>0</v>
      </c>
      <c r="M15" s="17"/>
      <c r="N15" s="17"/>
      <c r="O15" s="2"/>
      <c r="P15" s="4">
        <f t="shared" si="2"/>
        <v>85581.72</v>
      </c>
      <c r="Q15" s="15"/>
    </row>
    <row r="16" spans="1:17" x14ac:dyDescent="0.25">
      <c r="A16" s="16" t="s">
        <v>27</v>
      </c>
      <c r="B16" s="3">
        <v>0</v>
      </c>
      <c r="C16" s="3">
        <v>0</v>
      </c>
      <c r="D16" s="4">
        <v>0</v>
      </c>
      <c r="E16" s="4">
        <v>0</v>
      </c>
      <c r="N16" s="18"/>
      <c r="O16" s="2"/>
      <c r="P16" s="4">
        <f t="shared" si="2"/>
        <v>0</v>
      </c>
    </row>
    <row r="17" spans="1:16" x14ac:dyDescent="0.25">
      <c r="A17" s="16" t="s">
        <v>28</v>
      </c>
      <c r="B17" s="3">
        <v>13666900</v>
      </c>
      <c r="C17" s="3">
        <v>1421349</v>
      </c>
      <c r="D17" s="3">
        <v>1005513.28</v>
      </c>
      <c r="E17" s="3">
        <v>990798.99</v>
      </c>
      <c r="F17" s="4">
        <v>1027520.5</v>
      </c>
      <c r="G17" s="4">
        <v>1025547.51</v>
      </c>
      <c r="H17" s="4">
        <v>1033805.79</v>
      </c>
      <c r="I17" s="4">
        <v>1038548.33</v>
      </c>
      <c r="J17" s="4">
        <v>1073602.8</v>
      </c>
      <c r="K17" s="4">
        <v>1095198.75</v>
      </c>
      <c r="L17" s="4">
        <v>1088566.72</v>
      </c>
      <c r="M17" s="17">
        <v>1140298.3500000001</v>
      </c>
      <c r="N17" s="17"/>
      <c r="O17" s="2"/>
      <c r="P17" s="4">
        <f>SUM(D17:O17)</f>
        <v>10519401.02</v>
      </c>
    </row>
    <row r="18" spans="1:16" s="11" customFormat="1" x14ac:dyDescent="0.25">
      <c r="A18" s="12" t="s">
        <v>29</v>
      </c>
      <c r="B18" s="13">
        <f t="shared" ref="B18" si="3">SUM(B19:B27)</f>
        <v>24879106</v>
      </c>
      <c r="C18" s="13">
        <f>SUM(C19:C27)</f>
        <v>-2919894</v>
      </c>
      <c r="D18" s="13">
        <f>SUM(D19:D27)</f>
        <v>915655.31</v>
      </c>
      <c r="E18" s="13">
        <f t="shared" ref="E18:O18" si="4">SUM(E19:E27)</f>
        <v>1153575.53</v>
      </c>
      <c r="F18" s="13">
        <f t="shared" si="4"/>
        <v>916453.31</v>
      </c>
      <c r="G18" s="13">
        <f t="shared" si="4"/>
        <v>1373349.93</v>
      </c>
      <c r="H18" s="13">
        <f t="shared" si="4"/>
        <v>3736688.99</v>
      </c>
      <c r="I18" s="13">
        <f t="shared" si="4"/>
        <v>1437053.57</v>
      </c>
      <c r="J18" s="13">
        <f t="shared" si="4"/>
        <v>1504417.9300000002</v>
      </c>
      <c r="K18" s="13">
        <f t="shared" si="4"/>
        <v>2488422.2999999998</v>
      </c>
      <c r="L18" s="13">
        <f t="shared" si="4"/>
        <v>2009764.9500000002</v>
      </c>
      <c r="M18" s="13">
        <f t="shared" si="4"/>
        <v>1764678.71</v>
      </c>
      <c r="N18" s="14">
        <f>SUM(N19:N27)</f>
        <v>0</v>
      </c>
      <c r="O18" s="13">
        <f t="shared" si="4"/>
        <v>0</v>
      </c>
      <c r="P18" s="13">
        <f t="shared" si="2"/>
        <v>17300060.530000001</v>
      </c>
    </row>
    <row r="19" spans="1:16" x14ac:dyDescent="0.25">
      <c r="A19" s="16" t="s">
        <v>30</v>
      </c>
      <c r="B19" s="19">
        <v>14894000</v>
      </c>
      <c r="C19" s="19">
        <v>1424000</v>
      </c>
      <c r="D19" s="4">
        <v>915655.31</v>
      </c>
      <c r="E19" s="4">
        <v>974510.3</v>
      </c>
      <c r="F19" s="4">
        <v>909373.31</v>
      </c>
      <c r="G19" s="4">
        <v>1192931.83</v>
      </c>
      <c r="H19" s="4">
        <v>1174548.78</v>
      </c>
      <c r="I19" s="4">
        <v>1030612.14</v>
      </c>
      <c r="J19" s="4">
        <v>1303561.0900000001</v>
      </c>
      <c r="K19" s="4">
        <v>1428628.9</v>
      </c>
      <c r="L19" s="4">
        <v>1312048.43</v>
      </c>
      <c r="M19" s="17">
        <v>1171057.17</v>
      </c>
      <c r="N19" s="17"/>
      <c r="O19" s="2"/>
      <c r="P19" s="4">
        <f t="shared" si="2"/>
        <v>11412927.26</v>
      </c>
    </row>
    <row r="20" spans="1:16" x14ac:dyDescent="0.25">
      <c r="A20" s="16" t="s">
        <v>31</v>
      </c>
      <c r="B20" s="19">
        <v>300000</v>
      </c>
      <c r="C20" s="19">
        <v>-130000</v>
      </c>
      <c r="H20" s="4">
        <v>138945</v>
      </c>
      <c r="J20" s="4">
        <v>41382.6</v>
      </c>
      <c r="N20" s="3"/>
      <c r="O20" s="2"/>
      <c r="P20" s="4">
        <f t="shared" si="2"/>
        <v>180327.6</v>
      </c>
    </row>
    <row r="21" spans="1:16" x14ac:dyDescent="0.25">
      <c r="A21" s="16" t="s">
        <v>32</v>
      </c>
      <c r="B21" s="19">
        <v>200000</v>
      </c>
      <c r="C21" s="19">
        <v>0</v>
      </c>
      <c r="N21" s="18"/>
      <c r="O21" s="2"/>
      <c r="P21" s="4">
        <f t="shared" si="2"/>
        <v>0</v>
      </c>
    </row>
    <row r="22" spans="1:16" x14ac:dyDescent="0.25">
      <c r="A22" s="16" t="s">
        <v>33</v>
      </c>
      <c r="B22" s="19">
        <v>86894</v>
      </c>
      <c r="C22" s="19">
        <v>-13106</v>
      </c>
      <c r="N22" s="18"/>
      <c r="O22" s="2"/>
      <c r="P22" s="4">
        <f t="shared" si="2"/>
        <v>0</v>
      </c>
    </row>
    <row r="23" spans="1:16" x14ac:dyDescent="0.25">
      <c r="A23" s="16" t="s">
        <v>34</v>
      </c>
      <c r="B23" s="19">
        <v>400000</v>
      </c>
      <c r="C23" s="19">
        <v>-249000</v>
      </c>
      <c r="I23" s="4">
        <v>53147</v>
      </c>
      <c r="K23" s="4">
        <v>38940</v>
      </c>
      <c r="L23" s="4">
        <v>49912.11</v>
      </c>
      <c r="M23" s="4">
        <v>19470</v>
      </c>
      <c r="N23" s="17"/>
      <c r="O23" s="2"/>
      <c r="P23" s="4">
        <f>SUM(D23:O23)</f>
        <v>161469.10999999999</v>
      </c>
    </row>
    <row r="24" spans="1:16" x14ac:dyDescent="0.25">
      <c r="A24" s="16" t="s">
        <v>35</v>
      </c>
      <c r="B24" s="19">
        <v>2050000</v>
      </c>
      <c r="C24" s="19">
        <v>0</v>
      </c>
      <c r="H24" s="4">
        <v>1270717.49</v>
      </c>
      <c r="I24" s="4">
        <v>0</v>
      </c>
      <c r="N24" s="18"/>
      <c r="O24" s="2"/>
      <c r="P24" s="4">
        <f t="shared" si="2"/>
        <v>1270717.49</v>
      </c>
    </row>
    <row r="25" spans="1:16" x14ac:dyDescent="0.25">
      <c r="A25" s="16" t="s">
        <v>36</v>
      </c>
      <c r="B25" s="19">
        <v>2342000</v>
      </c>
      <c r="C25" s="19">
        <v>-1158000</v>
      </c>
      <c r="E25" s="4">
        <v>55703.08</v>
      </c>
      <c r="G25" s="4">
        <v>162826.66</v>
      </c>
      <c r="H25" s="4">
        <v>116081.5</v>
      </c>
      <c r="I25" s="4">
        <v>0</v>
      </c>
      <c r="J25" s="4">
        <v>105971.08</v>
      </c>
      <c r="K25" s="4">
        <v>78555.94</v>
      </c>
      <c r="L25" s="4">
        <v>606291.32999999996</v>
      </c>
      <c r="M25" s="17">
        <v>563851.6</v>
      </c>
      <c r="N25" s="17"/>
      <c r="O25" s="2"/>
      <c r="P25" s="4">
        <f t="shared" si="2"/>
        <v>1689281.19</v>
      </c>
    </row>
    <row r="26" spans="1:16" x14ac:dyDescent="0.25">
      <c r="A26" s="16" t="s">
        <v>37</v>
      </c>
      <c r="B26" s="19">
        <v>1400000</v>
      </c>
      <c r="C26" s="19">
        <v>-100000</v>
      </c>
      <c r="E26" s="4">
        <v>123362.15</v>
      </c>
      <c r="F26" s="4">
        <v>7080</v>
      </c>
      <c r="G26" s="4">
        <v>3391.7</v>
      </c>
      <c r="H26" s="4">
        <v>1036396.22</v>
      </c>
      <c r="I26" s="4">
        <v>204499.99</v>
      </c>
      <c r="J26" s="4">
        <v>47353.21</v>
      </c>
      <c r="K26" s="4">
        <v>942297.46</v>
      </c>
      <c r="L26" s="4">
        <v>-11841.76</v>
      </c>
      <c r="M26" s="4">
        <v>6000</v>
      </c>
      <c r="N26" s="18"/>
      <c r="O26" s="2"/>
      <c r="P26" s="4">
        <f t="shared" si="2"/>
        <v>2358538.9700000002</v>
      </c>
    </row>
    <row r="27" spans="1:16" x14ac:dyDescent="0.25">
      <c r="A27" s="16" t="s">
        <v>38</v>
      </c>
      <c r="B27" s="19">
        <v>3206212</v>
      </c>
      <c r="C27" s="19">
        <v>-2693788</v>
      </c>
      <c r="F27" s="4">
        <v>0</v>
      </c>
      <c r="G27" s="4">
        <v>14199.74</v>
      </c>
      <c r="I27" s="4">
        <v>148794.44</v>
      </c>
      <c r="J27" s="4">
        <v>6149.95</v>
      </c>
      <c r="L27" s="4">
        <v>53354.84</v>
      </c>
      <c r="M27" s="17">
        <v>4299.9399999999996</v>
      </c>
      <c r="N27" s="17"/>
      <c r="O27" s="2"/>
      <c r="P27" s="4">
        <f t="shared" si="2"/>
        <v>226798.91</v>
      </c>
    </row>
    <row r="28" spans="1:16" s="11" customFormat="1" x14ac:dyDescent="0.25">
      <c r="A28" s="12" t="s">
        <v>39</v>
      </c>
      <c r="B28" s="13">
        <f>SUM(B29:B37)</f>
        <v>16447250</v>
      </c>
      <c r="C28" s="13">
        <f>SUM(C29:C37)</f>
        <v>-1891996</v>
      </c>
      <c r="D28" s="13">
        <f>SUM(D29:D37)</f>
        <v>0</v>
      </c>
      <c r="E28" s="13">
        <f t="shared" ref="E28:O28" si="5">SUM(E29:E37)</f>
        <v>0</v>
      </c>
      <c r="F28" s="13">
        <f>+F29+F35+F37</f>
        <v>169868.47999999998</v>
      </c>
      <c r="G28" s="13">
        <f t="shared" si="5"/>
        <v>513972.05</v>
      </c>
      <c r="H28" s="13">
        <f t="shared" si="5"/>
        <v>2218002.5699999998</v>
      </c>
      <c r="I28" s="13">
        <f t="shared" si="5"/>
        <v>1346347.35</v>
      </c>
      <c r="J28" s="13">
        <f t="shared" si="5"/>
        <v>1024674.6499999999</v>
      </c>
      <c r="K28" s="13">
        <f t="shared" si="5"/>
        <v>1298282.8400000001</v>
      </c>
      <c r="L28" s="13">
        <f t="shared" si="5"/>
        <v>1603864.46</v>
      </c>
      <c r="M28" s="13">
        <f>SUM(M29:M37)</f>
        <v>660583.36</v>
      </c>
      <c r="N28" s="14">
        <f>SUM(N29:N37)</f>
        <v>0</v>
      </c>
      <c r="O28" s="13">
        <f t="shared" si="5"/>
        <v>0</v>
      </c>
      <c r="P28" s="13">
        <f t="shared" si="2"/>
        <v>8835595.7599999998</v>
      </c>
    </row>
    <row r="29" spans="1:16" x14ac:dyDescent="0.25">
      <c r="A29" s="16" t="s">
        <v>40</v>
      </c>
      <c r="B29" s="19">
        <v>800800</v>
      </c>
      <c r="C29" s="19">
        <v>-750000</v>
      </c>
      <c r="F29" s="4">
        <v>80684</v>
      </c>
      <c r="I29" s="4">
        <v>47654.400000000001</v>
      </c>
      <c r="L29" s="4">
        <v>274192.23</v>
      </c>
      <c r="M29" s="17"/>
      <c r="N29" s="17"/>
      <c r="O29" s="2"/>
      <c r="P29" s="4">
        <f t="shared" si="2"/>
        <v>402530.63</v>
      </c>
    </row>
    <row r="30" spans="1:16" x14ac:dyDescent="0.25">
      <c r="A30" s="16" t="s">
        <v>41</v>
      </c>
      <c r="B30" s="19">
        <v>368600</v>
      </c>
      <c r="C30" s="19">
        <v>0</v>
      </c>
      <c r="G30" s="4">
        <v>0</v>
      </c>
      <c r="I30" s="4">
        <v>123285.92</v>
      </c>
      <c r="M30" s="17"/>
      <c r="N30" s="17"/>
      <c r="O30" s="2"/>
      <c r="P30" s="4">
        <f t="shared" si="2"/>
        <v>123285.92</v>
      </c>
    </row>
    <row r="31" spans="1:16" x14ac:dyDescent="0.25">
      <c r="A31" s="16" t="s">
        <v>42</v>
      </c>
      <c r="B31" s="19">
        <v>995000</v>
      </c>
      <c r="C31" s="19">
        <v>0</v>
      </c>
      <c r="G31" s="4">
        <v>91124.32</v>
      </c>
      <c r="I31" s="4">
        <v>108377.1</v>
      </c>
      <c r="J31" s="4">
        <v>6785</v>
      </c>
      <c r="K31" s="4">
        <v>27118.62</v>
      </c>
      <c r="L31" s="4">
        <v>186065.74</v>
      </c>
      <c r="M31" s="17">
        <v>8024</v>
      </c>
      <c r="N31" s="17"/>
      <c r="O31" s="2"/>
      <c r="P31" s="4">
        <f t="shared" si="2"/>
        <v>427494.78</v>
      </c>
    </row>
    <row r="32" spans="1:16" x14ac:dyDescent="0.25">
      <c r="A32" s="16" t="s">
        <v>43</v>
      </c>
      <c r="B32" s="19">
        <v>70000</v>
      </c>
      <c r="C32" s="19">
        <v>0</v>
      </c>
      <c r="G32" s="4">
        <v>47735.62</v>
      </c>
      <c r="I32" s="4">
        <v>0</v>
      </c>
      <c r="L32" s="4">
        <v>46247.07</v>
      </c>
      <c r="N32" s="18"/>
      <c r="O32" s="2"/>
      <c r="P32" s="4">
        <f t="shared" si="2"/>
        <v>93982.69</v>
      </c>
    </row>
    <row r="33" spans="1:17" x14ac:dyDescent="0.25">
      <c r="A33" s="16" t="s">
        <v>44</v>
      </c>
      <c r="B33" s="19">
        <v>30000</v>
      </c>
      <c r="C33" s="19">
        <v>0</v>
      </c>
      <c r="H33" s="4">
        <v>69382.210000000006</v>
      </c>
      <c r="I33" s="4">
        <v>0</v>
      </c>
      <c r="L33" s="4">
        <v>30271.57</v>
      </c>
      <c r="M33" s="17"/>
      <c r="N33" s="17"/>
      <c r="O33" s="2"/>
      <c r="P33" s="4">
        <f t="shared" si="2"/>
        <v>99653.78</v>
      </c>
    </row>
    <row r="34" spans="1:17" x14ac:dyDescent="0.25">
      <c r="A34" s="16" t="s">
        <v>45</v>
      </c>
      <c r="B34" s="19">
        <v>2140000</v>
      </c>
      <c r="C34" s="19">
        <v>0</v>
      </c>
      <c r="G34" s="4">
        <v>5763.12</v>
      </c>
      <c r="I34" s="4">
        <v>67228.14</v>
      </c>
      <c r="J34" s="4">
        <v>27348.66</v>
      </c>
      <c r="L34" s="4">
        <v>6598.56</v>
      </c>
      <c r="M34" s="17">
        <v>6136</v>
      </c>
      <c r="N34" s="17"/>
      <c r="O34" s="2"/>
      <c r="P34" s="4">
        <f t="shared" si="2"/>
        <v>113074.48</v>
      </c>
    </row>
    <row r="35" spans="1:17" x14ac:dyDescent="0.25">
      <c r="A35" s="16" t="s">
        <v>46</v>
      </c>
      <c r="B35" s="19">
        <v>9047000</v>
      </c>
      <c r="C35" s="19">
        <v>-991996</v>
      </c>
      <c r="F35" s="4">
        <v>55554.400000000001</v>
      </c>
      <c r="G35" s="4">
        <v>244710.2</v>
      </c>
      <c r="H35" s="4">
        <v>1803325.5</v>
      </c>
      <c r="I35" s="4">
        <v>530549.24</v>
      </c>
      <c r="J35" s="4">
        <v>487602.33</v>
      </c>
      <c r="K35" s="4">
        <v>1271164.22</v>
      </c>
      <c r="L35" s="4">
        <v>615912</v>
      </c>
      <c r="M35" s="17">
        <v>417354.2</v>
      </c>
      <c r="N35" s="17"/>
      <c r="O35" s="2"/>
      <c r="P35" s="4">
        <f t="shared" si="2"/>
        <v>5426172.0899999999</v>
      </c>
    </row>
    <row r="36" spans="1:17" x14ac:dyDescent="0.25">
      <c r="A36" s="16" t="s">
        <v>47</v>
      </c>
      <c r="B36" s="3">
        <v>0</v>
      </c>
      <c r="C36" s="3">
        <v>0</v>
      </c>
      <c r="I36" s="4">
        <v>0</v>
      </c>
      <c r="N36" s="18"/>
      <c r="O36" s="2"/>
      <c r="P36" s="4">
        <f t="shared" si="2"/>
        <v>0</v>
      </c>
    </row>
    <row r="37" spans="1:17" x14ac:dyDescent="0.25">
      <c r="A37" s="16" t="s">
        <v>48</v>
      </c>
      <c r="B37" s="19">
        <v>2995850</v>
      </c>
      <c r="C37" s="19">
        <v>-150000</v>
      </c>
      <c r="F37" s="4">
        <v>33630.080000000002</v>
      </c>
      <c r="G37" s="4">
        <v>124638.79</v>
      </c>
      <c r="H37" s="4">
        <v>345294.86</v>
      </c>
      <c r="I37" s="4">
        <v>469252.55</v>
      </c>
      <c r="J37" s="4">
        <v>502938.66</v>
      </c>
      <c r="L37" s="4">
        <v>444577.29</v>
      </c>
      <c r="M37" s="17">
        <v>229069.16</v>
      </c>
      <c r="N37" s="17"/>
      <c r="O37" s="2"/>
      <c r="P37" s="4">
        <f t="shared" si="2"/>
        <v>2149401.39</v>
      </c>
    </row>
    <row r="38" spans="1:17" s="11" customFormat="1" x14ac:dyDescent="0.25">
      <c r="A38" s="12" t="s">
        <v>49</v>
      </c>
      <c r="B38" s="13">
        <f t="shared" ref="B38:C38" si="6">SUM(B39:B46)</f>
        <v>0</v>
      </c>
      <c r="C38" s="13">
        <f t="shared" si="6"/>
        <v>0</v>
      </c>
      <c r="D38" s="13">
        <f>SUM(D39:D46)</f>
        <v>0</v>
      </c>
      <c r="E38" s="13">
        <f t="shared" ref="E38:O38" si="7">SUM(E39:E46)</f>
        <v>0</v>
      </c>
      <c r="F38" s="13">
        <f t="shared" si="7"/>
        <v>0</v>
      </c>
      <c r="G38" s="13">
        <f t="shared" si="7"/>
        <v>0</v>
      </c>
      <c r="H38" s="13">
        <f t="shared" si="7"/>
        <v>0</v>
      </c>
      <c r="I38" s="13">
        <f t="shared" si="7"/>
        <v>944204.81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4">
        <f>SUM(N39:N46)</f>
        <v>0</v>
      </c>
      <c r="O38" s="13">
        <f t="shared" si="7"/>
        <v>0</v>
      </c>
      <c r="P38" s="13">
        <f t="shared" si="2"/>
        <v>944204.81</v>
      </c>
      <c r="Q38" s="15"/>
    </row>
    <row r="39" spans="1:17" x14ac:dyDescent="0.25">
      <c r="A39" s="16" t="s">
        <v>50</v>
      </c>
      <c r="B39" s="3">
        <v>0</v>
      </c>
      <c r="C39" s="3">
        <v>0</v>
      </c>
      <c r="D39" s="3">
        <v>0</v>
      </c>
      <c r="E39" s="20">
        <v>0</v>
      </c>
      <c r="F39" s="20">
        <v>0</v>
      </c>
      <c r="G39" s="20">
        <v>0</v>
      </c>
      <c r="H39" s="20">
        <v>0</v>
      </c>
      <c r="I39" s="20">
        <v>152896.81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">
        <f t="shared" si="2"/>
        <v>152896.81</v>
      </c>
    </row>
    <row r="40" spans="1:17" x14ac:dyDescent="0.25">
      <c r="A40" s="16" t="s">
        <v>51</v>
      </c>
      <c r="B40" s="3">
        <v>0</v>
      </c>
      <c r="C40" s="3">
        <v>0</v>
      </c>
      <c r="D40" s="3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">
        <f t="shared" si="2"/>
        <v>0</v>
      </c>
    </row>
    <row r="41" spans="1:17" x14ac:dyDescent="0.25">
      <c r="A41" s="16" t="s">
        <v>52</v>
      </c>
      <c r="B41" s="3">
        <v>0</v>
      </c>
      <c r="C41" s="3">
        <v>0</v>
      </c>
      <c r="D41" s="3">
        <v>0</v>
      </c>
      <c r="E41" s="20">
        <v>0</v>
      </c>
      <c r="F41" s="20">
        <v>0</v>
      </c>
      <c r="G41" s="20">
        <v>0</v>
      </c>
      <c r="H41" s="20">
        <v>0</v>
      </c>
      <c r="I41" s="20">
        <v>791308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">
        <f t="shared" si="2"/>
        <v>791308</v>
      </c>
    </row>
    <row r="42" spans="1:17" x14ac:dyDescent="0.25">
      <c r="A42" s="16" t="s">
        <v>53</v>
      </c>
      <c r="B42" s="3">
        <v>0</v>
      </c>
      <c r="C42" s="3">
        <v>0</v>
      </c>
      <c r="D42" s="3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">
        <f t="shared" si="2"/>
        <v>0</v>
      </c>
    </row>
    <row r="43" spans="1:17" x14ac:dyDescent="0.25">
      <c r="A43" s="16" t="s">
        <v>54</v>
      </c>
      <c r="B43" s="3">
        <v>0</v>
      </c>
      <c r="C43" s="3">
        <v>0</v>
      </c>
      <c r="D43" s="3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">
        <f t="shared" si="2"/>
        <v>0</v>
      </c>
    </row>
    <row r="44" spans="1:17" x14ac:dyDescent="0.25">
      <c r="A44" s="16" t="s">
        <v>55</v>
      </c>
      <c r="B44" s="3">
        <v>0</v>
      </c>
      <c r="C44" s="3">
        <v>0</v>
      </c>
      <c r="D44" s="3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">
        <f t="shared" si="2"/>
        <v>0</v>
      </c>
    </row>
    <row r="45" spans="1:17" x14ac:dyDescent="0.25">
      <c r="A45" s="16" t="s">
        <v>56</v>
      </c>
      <c r="B45" s="3">
        <v>0</v>
      </c>
      <c r="C45" s="3">
        <v>0</v>
      </c>
      <c r="D45" s="3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">
        <f t="shared" si="2"/>
        <v>0</v>
      </c>
    </row>
    <row r="46" spans="1:17" x14ac:dyDescent="0.25">
      <c r="A46" s="16" t="s">
        <v>57</v>
      </c>
      <c r="B46" s="3">
        <v>0</v>
      </c>
      <c r="C46" s="3">
        <v>0</v>
      </c>
      <c r="D46" s="3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4">
        <f t="shared" si="2"/>
        <v>0</v>
      </c>
    </row>
    <row r="47" spans="1:17" s="11" customFormat="1" x14ac:dyDescent="0.25">
      <c r="A47" s="12" t="s">
        <v>58</v>
      </c>
      <c r="B47" s="13">
        <f t="shared" ref="B47:C47" si="8">SUM(B48:B53)</f>
        <v>0</v>
      </c>
      <c r="C47" s="13">
        <f t="shared" si="8"/>
        <v>0</v>
      </c>
      <c r="D47" s="13">
        <f>SUM(D48:D53)</f>
        <v>0</v>
      </c>
      <c r="E47" s="13">
        <f t="shared" ref="E47:O47" si="9">SUM(E48:E53)</f>
        <v>0</v>
      </c>
      <c r="F47" s="13">
        <f t="shared" si="9"/>
        <v>0</v>
      </c>
      <c r="G47" s="13">
        <f t="shared" si="9"/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4">
        <f>SUM(N48:N53)</f>
        <v>0</v>
      </c>
      <c r="O47" s="13">
        <f t="shared" si="9"/>
        <v>0</v>
      </c>
      <c r="P47" s="13">
        <f t="shared" si="2"/>
        <v>0</v>
      </c>
      <c r="Q47" s="15"/>
    </row>
    <row r="48" spans="1:17" x14ac:dyDescent="0.25">
      <c r="A48" s="16" t="s">
        <v>59</v>
      </c>
      <c r="B48" s="3">
        <v>0</v>
      </c>
      <c r="C48" s="3">
        <v>0</v>
      </c>
      <c r="D48" s="3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">
        <f t="shared" si="2"/>
        <v>0</v>
      </c>
    </row>
    <row r="49" spans="1:16" x14ac:dyDescent="0.25">
      <c r="A49" s="16" t="s">
        <v>60</v>
      </c>
      <c r="B49" s="3">
        <v>0</v>
      </c>
      <c r="C49" s="3">
        <v>0</v>
      </c>
      <c r="D49" s="3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">
        <f t="shared" si="2"/>
        <v>0</v>
      </c>
    </row>
    <row r="50" spans="1:16" x14ac:dyDescent="0.25">
      <c r="A50" s="16" t="s">
        <v>61</v>
      </c>
      <c r="B50" s="3">
        <v>0</v>
      </c>
      <c r="C50" s="3">
        <v>0</v>
      </c>
      <c r="D50" s="3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">
        <f t="shared" si="2"/>
        <v>0</v>
      </c>
    </row>
    <row r="51" spans="1:16" x14ac:dyDescent="0.25">
      <c r="A51" s="16" t="s">
        <v>62</v>
      </c>
      <c r="B51" s="3">
        <v>0</v>
      </c>
      <c r="C51" s="3">
        <v>0</v>
      </c>
      <c r="D51" s="3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">
        <f t="shared" si="2"/>
        <v>0</v>
      </c>
    </row>
    <row r="52" spans="1:16" x14ac:dyDescent="0.25">
      <c r="A52" s="16" t="s">
        <v>63</v>
      </c>
      <c r="B52" s="3">
        <v>0</v>
      </c>
      <c r="C52" s="3">
        <v>0</v>
      </c>
      <c r="D52" s="3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">
        <f t="shared" si="2"/>
        <v>0</v>
      </c>
    </row>
    <row r="53" spans="1:16" x14ac:dyDescent="0.25">
      <c r="A53" s="16" t="s">
        <v>64</v>
      </c>
      <c r="B53" s="3">
        <v>0</v>
      </c>
      <c r="C53" s="3">
        <v>0</v>
      </c>
      <c r="D53" s="3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4">
        <f t="shared" si="2"/>
        <v>0</v>
      </c>
    </row>
    <row r="54" spans="1:16" s="11" customFormat="1" x14ac:dyDescent="0.25">
      <c r="A54" s="12" t="s">
        <v>65</v>
      </c>
      <c r="B54" s="13">
        <f>SUM(B55:B63)</f>
        <v>9587600</v>
      </c>
      <c r="C54" s="13">
        <f>SUM(C55:C63)</f>
        <v>-58000</v>
      </c>
      <c r="D54" s="13">
        <f>SUM(D55:D63)</f>
        <v>0</v>
      </c>
      <c r="E54" s="13">
        <f t="shared" ref="E54:O54" si="10">SUM(E55:E63)</f>
        <v>0</v>
      </c>
      <c r="F54" s="13">
        <f t="shared" si="10"/>
        <v>96076.13</v>
      </c>
      <c r="G54" s="13">
        <f t="shared" si="10"/>
        <v>93529.19</v>
      </c>
      <c r="H54" s="13">
        <f t="shared" si="10"/>
        <v>0</v>
      </c>
      <c r="I54" s="13">
        <f t="shared" si="10"/>
        <v>0</v>
      </c>
      <c r="J54" s="13">
        <f t="shared" si="10"/>
        <v>96193.600000000006</v>
      </c>
      <c r="K54" s="13">
        <f t="shared" si="10"/>
        <v>286473.92000000004</v>
      </c>
      <c r="L54" s="13">
        <f t="shared" si="10"/>
        <v>242756</v>
      </c>
      <c r="M54" s="13">
        <f t="shared" si="10"/>
        <v>6407498</v>
      </c>
      <c r="N54" s="14">
        <f>SUM(N55:N63)</f>
        <v>0</v>
      </c>
      <c r="O54" s="13">
        <f t="shared" si="10"/>
        <v>0</v>
      </c>
      <c r="P54" s="13">
        <f t="shared" si="2"/>
        <v>7222526.8399999999</v>
      </c>
    </row>
    <row r="55" spans="1:16" x14ac:dyDescent="0.25">
      <c r="A55" s="16" t="s">
        <v>66</v>
      </c>
      <c r="B55" s="19">
        <v>1100000</v>
      </c>
      <c r="C55" s="19">
        <v>0</v>
      </c>
      <c r="K55" s="4">
        <v>89340</v>
      </c>
      <c r="L55" s="4">
        <v>66100</v>
      </c>
      <c r="M55" s="4">
        <v>107498</v>
      </c>
      <c r="N55" s="18"/>
      <c r="O55" s="2"/>
      <c r="P55" s="4">
        <f t="shared" si="2"/>
        <v>262938</v>
      </c>
    </row>
    <row r="56" spans="1:16" x14ac:dyDescent="0.25">
      <c r="A56" s="16" t="s">
        <v>67</v>
      </c>
      <c r="B56" s="19">
        <v>1580000</v>
      </c>
      <c r="C56" s="19">
        <v>0</v>
      </c>
      <c r="L56" s="4">
        <v>121000</v>
      </c>
      <c r="N56" s="2"/>
      <c r="O56" s="2"/>
      <c r="P56" s="4">
        <f t="shared" si="2"/>
        <v>121000</v>
      </c>
    </row>
    <row r="57" spans="1:16" x14ac:dyDescent="0.25">
      <c r="A57" s="16" t="s">
        <v>68</v>
      </c>
      <c r="B57" s="19">
        <v>5500000</v>
      </c>
      <c r="C57" s="19">
        <v>0</v>
      </c>
      <c r="F57" s="4">
        <v>45336.13</v>
      </c>
      <c r="G57" s="4">
        <v>93529.19</v>
      </c>
      <c r="K57" s="4">
        <v>197133.92</v>
      </c>
      <c r="L57" s="21">
        <v>55656</v>
      </c>
      <c r="N57" s="2"/>
      <c r="O57" s="2"/>
      <c r="P57" s="4">
        <f t="shared" si="2"/>
        <v>391655.24</v>
      </c>
    </row>
    <row r="58" spans="1:16" x14ac:dyDescent="0.25">
      <c r="A58" s="16" t="s">
        <v>69</v>
      </c>
      <c r="B58" s="19">
        <v>203600</v>
      </c>
      <c r="C58" s="19">
        <v>-510000</v>
      </c>
      <c r="M58" s="4">
        <v>6300000</v>
      </c>
      <c r="N58" s="3"/>
      <c r="O58" s="2"/>
      <c r="P58" s="4">
        <f>SUM(D58:O58)</f>
        <v>6300000</v>
      </c>
    </row>
    <row r="59" spans="1:16" x14ac:dyDescent="0.25">
      <c r="A59" s="16" t="s">
        <v>70</v>
      </c>
      <c r="B59" s="3">
        <v>0</v>
      </c>
      <c r="C59" s="3">
        <v>0</v>
      </c>
      <c r="J59" s="4">
        <v>96193.600000000006</v>
      </c>
      <c r="L59" s="21"/>
      <c r="N59" s="2"/>
      <c r="O59" s="2"/>
      <c r="P59" s="4">
        <f t="shared" si="2"/>
        <v>96193.600000000006</v>
      </c>
    </row>
    <row r="60" spans="1:16" x14ac:dyDescent="0.25">
      <c r="A60" s="16" t="s">
        <v>71</v>
      </c>
      <c r="B60" s="3">
        <v>0</v>
      </c>
      <c r="C60" s="3">
        <v>0</v>
      </c>
      <c r="D60" s="3"/>
      <c r="E60" s="20"/>
      <c r="F60" s="20"/>
      <c r="G60" s="20"/>
      <c r="H60" s="20"/>
      <c r="I60" s="20"/>
      <c r="J60" s="20"/>
      <c r="K60" s="20"/>
      <c r="L60" s="20"/>
      <c r="M60" s="20"/>
      <c r="N60" s="2"/>
      <c r="O60" s="2"/>
      <c r="P60" s="4">
        <f t="shared" si="2"/>
        <v>0</v>
      </c>
    </row>
    <row r="61" spans="1:16" x14ac:dyDescent="0.25">
      <c r="A61" s="16" t="s">
        <v>72</v>
      </c>
      <c r="B61" s="3">
        <v>0</v>
      </c>
      <c r="C61" s="3">
        <v>0</v>
      </c>
      <c r="D61" s="3"/>
      <c r="E61" s="20"/>
      <c r="F61" s="20"/>
      <c r="G61" s="20"/>
      <c r="H61" s="20"/>
      <c r="I61" s="20"/>
      <c r="J61" s="20"/>
      <c r="K61" s="20"/>
      <c r="L61" s="20"/>
      <c r="M61" s="20"/>
      <c r="N61" s="2"/>
      <c r="O61" s="2"/>
      <c r="P61" s="4">
        <f t="shared" si="2"/>
        <v>0</v>
      </c>
    </row>
    <row r="62" spans="1:16" x14ac:dyDescent="0.25">
      <c r="A62" s="16" t="s">
        <v>73</v>
      </c>
      <c r="B62" s="3">
        <v>0</v>
      </c>
      <c r="C62" s="3">
        <v>0</v>
      </c>
      <c r="D62" s="3"/>
      <c r="E62" s="20"/>
      <c r="F62" s="20"/>
      <c r="G62" s="20"/>
      <c r="H62" s="20"/>
      <c r="I62" s="20"/>
      <c r="J62" s="20"/>
      <c r="K62" s="20"/>
      <c r="L62" s="20"/>
      <c r="M62" s="20"/>
      <c r="N62" s="2"/>
      <c r="O62" s="2"/>
      <c r="P62" s="4">
        <f t="shared" si="2"/>
        <v>0</v>
      </c>
    </row>
    <row r="63" spans="1:16" x14ac:dyDescent="0.25">
      <c r="A63" s="16" t="s">
        <v>74</v>
      </c>
      <c r="B63" s="19">
        <v>1204000</v>
      </c>
      <c r="C63" s="19">
        <v>452000</v>
      </c>
      <c r="D63" s="3"/>
      <c r="E63" s="20"/>
      <c r="F63" s="20">
        <v>50740</v>
      </c>
      <c r="G63" s="20"/>
      <c r="H63" s="20"/>
      <c r="I63" s="20"/>
      <c r="J63" s="20"/>
      <c r="K63" s="20"/>
      <c r="L63" s="20"/>
      <c r="M63" s="20"/>
      <c r="N63" s="2"/>
      <c r="O63" s="2"/>
      <c r="P63" s="4">
        <f t="shared" si="2"/>
        <v>50740</v>
      </c>
    </row>
    <row r="64" spans="1:16" x14ac:dyDescent="0.25">
      <c r="A64" s="12" t="s">
        <v>75</v>
      </c>
      <c r="B64" s="13">
        <f t="shared" ref="B64:C64" si="11">SUM(B65:B68)</f>
        <v>0</v>
      </c>
      <c r="C64" s="13">
        <f t="shared" si="11"/>
        <v>0</v>
      </c>
      <c r="D64" s="13">
        <f>SUM(D65:D68)</f>
        <v>0</v>
      </c>
      <c r="E64" s="13">
        <f t="shared" ref="E64:O64" si="12">SUM(E65:E68)</f>
        <v>0</v>
      </c>
      <c r="F64" s="13">
        <f t="shared" si="12"/>
        <v>0</v>
      </c>
      <c r="G64" s="13">
        <f t="shared" si="12"/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2"/>
        <v>0</v>
      </c>
    </row>
    <row r="65" spans="1:17" x14ac:dyDescent="0.25">
      <c r="A65" s="16" t="s">
        <v>76</v>
      </c>
      <c r="B65" s="3">
        <v>0</v>
      </c>
      <c r="C65" s="3">
        <v>0</v>
      </c>
      <c r="D65" s="3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4">
        <f t="shared" si="2"/>
        <v>0</v>
      </c>
    </row>
    <row r="66" spans="1:17" x14ac:dyDescent="0.25">
      <c r="A66" s="16" t="s">
        <v>77</v>
      </c>
      <c r="B66" s="3">
        <v>0</v>
      </c>
      <c r="C66" s="3">
        <v>0</v>
      </c>
      <c r="D66" s="3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4">
        <f t="shared" si="2"/>
        <v>0</v>
      </c>
    </row>
    <row r="67" spans="1:17" x14ac:dyDescent="0.25">
      <c r="A67" s="16" t="s">
        <v>78</v>
      </c>
      <c r="B67" s="3">
        <v>0</v>
      </c>
      <c r="C67" s="3">
        <v>0</v>
      </c>
      <c r="D67" s="3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4">
        <f t="shared" si="2"/>
        <v>0</v>
      </c>
    </row>
    <row r="68" spans="1:17" x14ac:dyDescent="0.25">
      <c r="A68" s="16" t="s">
        <v>79</v>
      </c>
      <c r="B68" s="3">
        <v>0</v>
      </c>
      <c r="C68" s="3">
        <v>0</v>
      </c>
      <c r="D68" s="3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4">
        <f t="shared" si="2"/>
        <v>0</v>
      </c>
    </row>
    <row r="69" spans="1:17" x14ac:dyDescent="0.25">
      <c r="A69" s="12" t="s">
        <v>80</v>
      </c>
      <c r="B69" s="13">
        <f t="shared" ref="B69:C69" si="13">SUM(B70:B71)</f>
        <v>0</v>
      </c>
      <c r="C69" s="13">
        <f t="shared" si="13"/>
        <v>0</v>
      </c>
      <c r="D69" s="13">
        <f>SUM(D70:D71)</f>
        <v>0</v>
      </c>
      <c r="E69" s="13">
        <f t="shared" ref="E69:O69" si="14">SUM(E70:E71)</f>
        <v>0</v>
      </c>
      <c r="F69" s="13">
        <f t="shared" si="14"/>
        <v>0</v>
      </c>
      <c r="G69" s="13">
        <f t="shared" si="14"/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2"/>
        <v>0</v>
      </c>
    </row>
    <row r="70" spans="1:17" x14ac:dyDescent="0.25">
      <c r="A70" s="16" t="s">
        <v>81</v>
      </c>
      <c r="B70" s="3">
        <v>0</v>
      </c>
      <c r="C70" s="3">
        <v>0</v>
      </c>
      <c r="P70" s="4">
        <f t="shared" si="2"/>
        <v>0</v>
      </c>
    </row>
    <row r="71" spans="1:17" x14ac:dyDescent="0.25">
      <c r="A71" s="16" t="s">
        <v>82</v>
      </c>
      <c r="B71" s="3">
        <v>0</v>
      </c>
      <c r="C71" s="3">
        <v>0</v>
      </c>
      <c r="P71" s="4">
        <f t="shared" si="2"/>
        <v>0</v>
      </c>
    </row>
    <row r="72" spans="1:17" x14ac:dyDescent="0.25">
      <c r="A72" s="12" t="s">
        <v>83</v>
      </c>
      <c r="B72" s="13">
        <f t="shared" ref="B72:C72" si="15">SUM(B73:B75)</f>
        <v>0</v>
      </c>
      <c r="C72" s="13">
        <f t="shared" si="15"/>
        <v>0</v>
      </c>
      <c r="D72" s="13">
        <f>SUM(D73:D75)</f>
        <v>0</v>
      </c>
      <c r="E72" s="13">
        <f t="shared" ref="E72:O72" si="16">SUM(E73:E75)</f>
        <v>0</v>
      </c>
      <c r="F72" s="13">
        <f t="shared" si="16"/>
        <v>0</v>
      </c>
      <c r="G72" s="13">
        <f t="shared" si="16"/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2"/>
        <v>0</v>
      </c>
    </row>
    <row r="73" spans="1:17" x14ac:dyDescent="0.25">
      <c r="A73" s="16" t="s">
        <v>84</v>
      </c>
      <c r="B73" s="3">
        <v>0</v>
      </c>
      <c r="C73" s="3">
        <v>0</v>
      </c>
      <c r="D73" s="3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4">
        <f t="shared" si="2"/>
        <v>0</v>
      </c>
    </row>
    <row r="74" spans="1:17" x14ac:dyDescent="0.25">
      <c r="A74" s="16" t="s">
        <v>85</v>
      </c>
      <c r="B74" s="3">
        <v>0</v>
      </c>
      <c r="C74" s="3">
        <v>0</v>
      </c>
      <c r="D74" s="3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4">
        <f t="shared" si="2"/>
        <v>0</v>
      </c>
    </row>
    <row r="75" spans="1:17" x14ac:dyDescent="0.25">
      <c r="A75" s="16" t="s">
        <v>86</v>
      </c>
      <c r="B75" s="3">
        <v>0</v>
      </c>
      <c r="C75" s="3">
        <v>0</v>
      </c>
      <c r="D75" s="3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4">
        <f t="shared" si="2"/>
        <v>0</v>
      </c>
    </row>
    <row r="76" spans="1:17" s="11" customFormat="1" x14ac:dyDescent="0.25">
      <c r="A76" s="8" t="s">
        <v>87</v>
      </c>
      <c r="B76" s="22">
        <f>SUM(B77+B80+B83)</f>
        <v>0</v>
      </c>
      <c r="C76" s="22">
        <f t="shared" ref="C76:O76" si="17">SUM(C77+C80+C83)</f>
        <v>0</v>
      </c>
      <c r="D76" s="22">
        <f t="shared" si="17"/>
        <v>0</v>
      </c>
      <c r="E76" s="23">
        <f t="shared" si="17"/>
        <v>0</v>
      </c>
      <c r="F76" s="23">
        <f t="shared" si="17"/>
        <v>0</v>
      </c>
      <c r="G76" s="23">
        <f t="shared" si="17"/>
        <v>0</v>
      </c>
      <c r="H76" s="23">
        <f t="shared" si="17"/>
        <v>0</v>
      </c>
      <c r="I76" s="23">
        <f t="shared" si="17"/>
        <v>0</v>
      </c>
      <c r="J76" s="23">
        <f t="shared" si="17"/>
        <v>0</v>
      </c>
      <c r="K76" s="23">
        <f t="shared" si="17"/>
        <v>0</v>
      </c>
      <c r="L76" s="23">
        <f t="shared" si="17"/>
        <v>0</v>
      </c>
      <c r="M76" s="23">
        <f t="shared" si="17"/>
        <v>0</v>
      </c>
      <c r="N76" s="23">
        <f t="shared" si="17"/>
        <v>0</v>
      </c>
      <c r="O76" s="23">
        <f t="shared" si="17"/>
        <v>0</v>
      </c>
      <c r="P76" s="9">
        <f t="shared" si="2"/>
        <v>0</v>
      </c>
      <c r="Q76" s="15"/>
    </row>
    <row r="77" spans="1:17" x14ac:dyDescent="0.25">
      <c r="A77" s="12" t="s">
        <v>88</v>
      </c>
      <c r="B77" s="13">
        <f>SUM(B78:B79)</f>
        <v>0</v>
      </c>
      <c r="C77" s="13">
        <f t="shared" ref="C77" si="18">SUM(C78:C79)</f>
        <v>0</v>
      </c>
      <c r="D77" s="13">
        <f>SUM(D78:D79)</f>
        <v>0</v>
      </c>
      <c r="E77" s="13">
        <f t="shared" ref="E77:O77" si="19">SUM(E78:E79)</f>
        <v>0</v>
      </c>
      <c r="F77" s="13">
        <f t="shared" si="19"/>
        <v>0</v>
      </c>
      <c r="G77" s="13">
        <f t="shared" si="19"/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2"/>
        <v>0</v>
      </c>
    </row>
    <row r="78" spans="1:17" x14ac:dyDescent="0.25">
      <c r="A78" s="16" t="s">
        <v>89</v>
      </c>
      <c r="B78" s="3">
        <v>0</v>
      </c>
      <c r="C78" s="3">
        <v>0</v>
      </c>
      <c r="D78" s="3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4">
        <f t="shared" ref="P78:P83" si="20">SUM(D78:O78)</f>
        <v>0</v>
      </c>
    </row>
    <row r="79" spans="1:17" x14ac:dyDescent="0.25">
      <c r="A79" s="16" t="s">
        <v>90</v>
      </c>
      <c r="B79" s="3">
        <v>0</v>
      </c>
      <c r="C79" s="3">
        <v>0</v>
      </c>
      <c r="D79" s="3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4">
        <f t="shared" si="20"/>
        <v>0</v>
      </c>
    </row>
    <row r="80" spans="1:17" s="11" customFormat="1" x14ac:dyDescent="0.25">
      <c r="A80" s="12" t="s">
        <v>91</v>
      </c>
      <c r="B80" s="13">
        <f t="shared" ref="B80:C80" si="21">SUM(B81:B82)</f>
        <v>0</v>
      </c>
      <c r="C80" s="13">
        <f t="shared" si="21"/>
        <v>0</v>
      </c>
      <c r="D80" s="13">
        <f>SUM(D81:D82)</f>
        <v>0</v>
      </c>
      <c r="E80" s="13">
        <f t="shared" ref="E80:O80" si="22">SUM(E81:E82)</f>
        <v>0</v>
      </c>
      <c r="F80" s="13">
        <f t="shared" si="22"/>
        <v>0</v>
      </c>
      <c r="G80" s="13">
        <f t="shared" si="22"/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0"/>
        <v>0</v>
      </c>
      <c r="Q80" s="15"/>
    </row>
    <row r="81" spans="1:17" x14ac:dyDescent="0.25">
      <c r="A81" s="16" t="s">
        <v>92</v>
      </c>
      <c r="B81" s="3">
        <v>0</v>
      </c>
      <c r="C81" s="3">
        <v>0</v>
      </c>
      <c r="D81" s="3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4">
        <f t="shared" si="20"/>
        <v>0</v>
      </c>
    </row>
    <row r="82" spans="1:17" x14ac:dyDescent="0.25">
      <c r="A82" s="16" t="s">
        <v>93</v>
      </c>
      <c r="B82" s="3">
        <v>0</v>
      </c>
      <c r="C82" s="3">
        <v>0</v>
      </c>
      <c r="D82" s="3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4">
        <f t="shared" si="20"/>
        <v>0</v>
      </c>
    </row>
    <row r="83" spans="1:17" s="11" customFormat="1" x14ac:dyDescent="0.25">
      <c r="A83" s="12" t="s">
        <v>94</v>
      </c>
      <c r="B83" s="13">
        <f t="shared" ref="B83:C83" si="23">SUM(B84)</f>
        <v>0</v>
      </c>
      <c r="C83" s="13">
        <f t="shared" si="23"/>
        <v>0</v>
      </c>
      <c r="D83" s="13">
        <f>SUM(D84)</f>
        <v>0</v>
      </c>
      <c r="E83" s="13">
        <f t="shared" ref="E83:O83" si="24">SUM(E84)</f>
        <v>0</v>
      </c>
      <c r="F83" s="13">
        <f t="shared" si="24"/>
        <v>0</v>
      </c>
      <c r="G83" s="13">
        <f t="shared" si="24"/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0"/>
        <v>0</v>
      </c>
      <c r="Q83" s="15"/>
    </row>
    <row r="84" spans="1:17" x14ac:dyDescent="0.25">
      <c r="A84" s="16" t="s">
        <v>95</v>
      </c>
      <c r="B84" s="3">
        <v>0</v>
      </c>
      <c r="C84" s="3">
        <v>0</v>
      </c>
      <c r="D84" s="3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4">
        <f>SUM(D84:O84)</f>
        <v>0</v>
      </c>
    </row>
    <row r="85" spans="1:17" s="24" customFormat="1" x14ac:dyDescent="0.25">
      <c r="A85" s="25" t="s">
        <v>96</v>
      </c>
      <c r="B85" s="26">
        <f>+B12+B18+B28+B38+B47+B54+B64+B69+B72</f>
        <v>159671257</v>
      </c>
      <c r="C85" s="26">
        <f>+C12+C18+C28+C38+C47+C54+C64+C69+C72</f>
        <v>0</v>
      </c>
      <c r="D85" s="26">
        <f t="shared" ref="D85:O85" si="25">+D12+D18+D28+D38+D47+D54+D64+D69+D72</f>
        <v>8897907.1600000001</v>
      </c>
      <c r="E85" s="28">
        <f t="shared" si="25"/>
        <v>8989371.4299999997</v>
      </c>
      <c r="F85" s="28">
        <f t="shared" si="25"/>
        <v>9394824.9900000021</v>
      </c>
      <c r="G85" s="28">
        <f>+G12+G18+G28+G38+G47+G54+G64+G69+G72</f>
        <v>10064520.59</v>
      </c>
      <c r="H85" s="28">
        <f t="shared" si="25"/>
        <v>14110068.91</v>
      </c>
      <c r="I85" s="28">
        <f t="shared" si="25"/>
        <v>12101564.970000001</v>
      </c>
      <c r="J85" s="28">
        <f t="shared" si="25"/>
        <v>11065092.73</v>
      </c>
      <c r="K85" s="28">
        <f t="shared" si="25"/>
        <v>12915029.65</v>
      </c>
      <c r="L85" s="28">
        <f t="shared" si="25"/>
        <v>12381828.870000001</v>
      </c>
      <c r="M85" s="27">
        <f t="shared" si="25"/>
        <v>17747168.669999998</v>
      </c>
      <c r="N85" s="26">
        <f>+N12+N18+N28+N54</f>
        <v>0</v>
      </c>
      <c r="O85" s="27">
        <f t="shared" si="25"/>
        <v>0</v>
      </c>
      <c r="P85" s="28">
        <f>SUM(D85:O85)</f>
        <v>117667377.97000001</v>
      </c>
      <c r="Q85" s="29"/>
    </row>
    <row r="86" spans="1:17" customFormat="1" x14ac:dyDescent="0.25">
      <c r="A86" t="s">
        <v>97</v>
      </c>
      <c r="B86" s="30"/>
      <c r="C86" s="30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2"/>
    </row>
    <row r="87" spans="1:17" customFormat="1" x14ac:dyDescent="0.25">
      <c r="A87" s="53" t="s">
        <v>102</v>
      </c>
      <c r="B87" s="53"/>
      <c r="C87" s="53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2"/>
    </row>
    <row r="88" spans="1:17" customFormat="1" x14ac:dyDescent="0.25">
      <c r="A88" s="53" t="s">
        <v>103</v>
      </c>
      <c r="B88" s="53"/>
      <c r="C88" s="53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2"/>
    </row>
    <row r="89" spans="1:17" customFormat="1" x14ac:dyDescent="0.25">
      <c r="B89" s="30"/>
      <c r="C89" s="30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2"/>
    </row>
    <row r="90" spans="1:17" customFormat="1" ht="27.75" customHeight="1" x14ac:dyDescent="0.25">
      <c r="B90" s="30"/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2"/>
    </row>
    <row r="91" spans="1:17" customFormat="1" ht="25.5" customHeight="1" x14ac:dyDescent="0.25">
      <c r="B91" s="30"/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2"/>
    </row>
    <row r="92" spans="1:17" customFormat="1" x14ac:dyDescent="0.25">
      <c r="B92" s="30"/>
      <c r="C92" s="30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2"/>
    </row>
    <row r="93" spans="1:17" customFormat="1" x14ac:dyDescent="0.25">
      <c r="B93" s="30"/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2"/>
    </row>
    <row r="94" spans="1:17" customFormat="1" x14ac:dyDescent="0.25">
      <c r="B94" s="30"/>
      <c r="C94" s="30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2"/>
    </row>
    <row r="95" spans="1:17" customFormat="1" x14ac:dyDescent="0.25">
      <c r="B95" s="30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2"/>
    </row>
    <row r="96" spans="1:17" customFormat="1" x14ac:dyDescent="0.25">
      <c r="B96" s="30"/>
      <c r="C96" s="30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2"/>
    </row>
    <row r="97" spans="2:17" customFormat="1" x14ac:dyDescent="0.25">
      <c r="B97" s="30"/>
      <c r="C97" s="30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2"/>
    </row>
    <row r="98" spans="2:17" customFormat="1" x14ac:dyDescent="0.25">
      <c r="B98" s="34"/>
      <c r="C98" s="34"/>
      <c r="D98" s="34"/>
      <c r="E98" s="34"/>
      <c r="F98" s="33"/>
      <c r="G98" s="33"/>
      <c r="H98" s="35"/>
      <c r="I98" s="35"/>
      <c r="J98" s="35"/>
      <c r="K98" s="35"/>
      <c r="L98" s="33"/>
      <c r="M98" s="31"/>
      <c r="N98" s="31"/>
      <c r="O98" s="31"/>
      <c r="P98" s="31"/>
      <c r="Q98" s="32"/>
    </row>
    <row r="99" spans="2:17" customFormat="1" ht="15.75" x14ac:dyDescent="0.25">
      <c r="B99" s="50" t="s">
        <v>101</v>
      </c>
      <c r="C99" s="50"/>
      <c r="D99" s="50"/>
      <c r="E99" s="50"/>
      <c r="F99" s="31"/>
      <c r="G99" s="31"/>
      <c r="H99" s="51" t="s">
        <v>98</v>
      </c>
      <c r="I99" s="51"/>
      <c r="J99" s="51"/>
      <c r="K99" s="51"/>
      <c r="L99" s="51"/>
      <c r="M99" s="51"/>
      <c r="N99" s="51"/>
      <c r="O99" s="51"/>
      <c r="P99" s="31"/>
      <c r="Q99" s="32"/>
    </row>
    <row r="100" spans="2:17" customFormat="1" ht="15.75" x14ac:dyDescent="0.25">
      <c r="B100" s="52" t="s">
        <v>99</v>
      </c>
      <c r="C100" s="52"/>
      <c r="D100" s="52"/>
      <c r="E100" s="52"/>
      <c r="F100" s="31"/>
      <c r="G100" s="31"/>
      <c r="H100" s="52" t="s">
        <v>100</v>
      </c>
      <c r="I100" s="52"/>
      <c r="J100" s="52"/>
      <c r="K100" s="52"/>
      <c r="L100" s="52"/>
      <c r="M100" s="52"/>
      <c r="N100" s="52"/>
      <c r="O100" s="52"/>
      <c r="P100" s="31"/>
      <c r="Q100" s="32"/>
    </row>
    <row r="101" spans="2:17" customFormat="1" x14ac:dyDescent="0.25">
      <c r="B101" s="30"/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2"/>
    </row>
  </sheetData>
  <sheetProtection algorithmName="SHA-512" hashValue="C13EBGi7yUeuPIabar1UWKZVQeR7xU4VzGzDGfBjaFc81by6+5g7utrC4Fz4r40BY9yaHG5hu40a0IuxxA23dQ==" saltValue="N84WB06KDPBFku+0grsKTw==" spinCount="100000" sheet="1" selectLockedCells="1"/>
  <mergeCells count="17">
    <mergeCell ref="B99:E99"/>
    <mergeCell ref="H99:O99"/>
    <mergeCell ref="B100:E100"/>
    <mergeCell ref="H100:O100"/>
    <mergeCell ref="A87:C87"/>
    <mergeCell ref="A88:C88"/>
    <mergeCell ref="B98:E98"/>
    <mergeCell ref="H98:K98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2023</vt:lpstr>
      <vt:lpstr>'OCTUBRE 2023'!Área_de_impresión</vt:lpstr>
      <vt:lpstr>'OCTUBRE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Heiliany Lopez</cp:lastModifiedBy>
  <cp:lastPrinted>2023-06-15T19:48:01Z</cp:lastPrinted>
  <dcterms:created xsi:type="dcterms:W3CDTF">2023-02-10T14:39:51Z</dcterms:created>
  <dcterms:modified xsi:type="dcterms:W3CDTF">2023-11-15T14:58:40Z</dcterms:modified>
</cp:coreProperties>
</file>