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lopez\Desktop\"/>
    </mc:Choice>
  </mc:AlternateContent>
  <xr:revisionPtr revIDLastSave="0" documentId="13_ncr:1_{04306C75-A971-4EB2-8E70-DFCA160E04B4}" xr6:coauthVersionLast="47" xr6:coauthVersionMax="47" xr10:uidLastSave="{00000000-0000-0000-0000-000000000000}"/>
  <workbookProtection workbookAlgorithmName="SHA-512" workbookHashValue="g2uHAzHdclCiUBlnZcxs5JmckfOLpXRBwfHyAbdTMw31pPKXiXaMPQ2mDmkYx7PhZl3LkL3hq0PNWOQDkcssxg==" workbookSaltValue="fvpqDiCzBQgzuWaYRfImEA==" workbookSpinCount="100000" lockStructure="1"/>
  <bookViews>
    <workbookView xWindow="-120" yWindow="-120" windowWidth="20730" windowHeight="11160" xr2:uid="{59CE8343-1B97-4163-8C1F-45F1D64916F7}"/>
  </bookViews>
  <sheets>
    <sheet name="NOVIEMBRE 2023" sheetId="12" r:id="rId1"/>
  </sheets>
  <definedNames>
    <definedName name="_xlnm.Print_Area" localSheetId="0">'NOVIEMBRE 2023'!$C$1:$R$102</definedName>
    <definedName name="_xlnm.Print_Titles" localSheetId="0">'NOVIEMBRE 2023'!$1:$10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5" i="12" l="1"/>
  <c r="D85" i="12"/>
  <c r="R84" i="12"/>
  <c r="Q83" i="12"/>
  <c r="P83" i="12"/>
  <c r="O83" i="12"/>
  <c r="N83" i="12"/>
  <c r="M83" i="12"/>
  <c r="L83" i="12"/>
  <c r="K83" i="12"/>
  <c r="J83" i="12"/>
  <c r="I83" i="12"/>
  <c r="H83" i="12"/>
  <c r="G83" i="12"/>
  <c r="F83" i="12"/>
  <c r="R83" i="12" s="1"/>
  <c r="E83" i="12"/>
  <c r="D83" i="12"/>
  <c r="R82" i="12"/>
  <c r="R81" i="12"/>
  <c r="Q80" i="12"/>
  <c r="P80" i="12"/>
  <c r="O80" i="12"/>
  <c r="N80" i="12"/>
  <c r="M80" i="12"/>
  <c r="L80" i="12"/>
  <c r="K80" i="12"/>
  <c r="J80" i="12"/>
  <c r="I80" i="12"/>
  <c r="H80" i="12"/>
  <c r="G80" i="12"/>
  <c r="F80" i="12"/>
  <c r="R80" i="12" s="1"/>
  <c r="E80" i="12"/>
  <c r="D80" i="12"/>
  <c r="R79" i="12"/>
  <c r="R78" i="12"/>
  <c r="Q77" i="12"/>
  <c r="Q76" i="12" s="1"/>
  <c r="P77" i="12"/>
  <c r="P76" i="12" s="1"/>
  <c r="O77" i="12"/>
  <c r="O76" i="12" s="1"/>
  <c r="N77" i="12"/>
  <c r="N76" i="12" s="1"/>
  <c r="M77" i="12"/>
  <c r="M76" i="12" s="1"/>
  <c r="L77" i="12"/>
  <c r="K77" i="12"/>
  <c r="K76" i="12" s="1"/>
  <c r="J77" i="12"/>
  <c r="I77" i="12"/>
  <c r="I76" i="12" s="1"/>
  <c r="H77" i="12"/>
  <c r="H76" i="12" s="1"/>
  <c r="G77" i="12"/>
  <c r="G76" i="12" s="1"/>
  <c r="F77" i="12"/>
  <c r="R77" i="12" s="1"/>
  <c r="E77" i="12"/>
  <c r="E76" i="12" s="1"/>
  <c r="D77" i="12"/>
  <c r="L76" i="12"/>
  <c r="J76" i="12"/>
  <c r="D76" i="12"/>
  <c r="R75" i="12"/>
  <c r="R74" i="12"/>
  <c r="R73" i="12"/>
  <c r="Q72" i="12"/>
  <c r="P72" i="12"/>
  <c r="O72" i="12"/>
  <c r="N72" i="12"/>
  <c r="M72" i="12"/>
  <c r="L72" i="12"/>
  <c r="L85" i="12" s="1"/>
  <c r="K72" i="12"/>
  <c r="J72" i="12"/>
  <c r="I72" i="12"/>
  <c r="H72" i="12"/>
  <c r="G72" i="12"/>
  <c r="F72" i="12"/>
  <c r="R72" i="12" s="1"/>
  <c r="E72" i="12"/>
  <c r="D72" i="12"/>
  <c r="R71" i="12"/>
  <c r="R70" i="12"/>
  <c r="Q69" i="12"/>
  <c r="P69" i="12"/>
  <c r="O69" i="12"/>
  <c r="N69" i="12"/>
  <c r="M69" i="12"/>
  <c r="L69" i="12"/>
  <c r="K69" i="12"/>
  <c r="J69" i="12"/>
  <c r="I69" i="12"/>
  <c r="H69" i="12"/>
  <c r="G69" i="12"/>
  <c r="R69" i="12" s="1"/>
  <c r="F69" i="12"/>
  <c r="E69" i="12"/>
  <c r="D69" i="12"/>
  <c r="R68" i="12"/>
  <c r="R67" i="12"/>
  <c r="R66" i="12"/>
  <c r="R65" i="12"/>
  <c r="R64" i="12"/>
  <c r="Q64" i="12"/>
  <c r="P64" i="12"/>
  <c r="O64" i="12"/>
  <c r="N64" i="12"/>
  <c r="M64" i="12"/>
  <c r="L64" i="12"/>
  <c r="K64" i="12"/>
  <c r="J64" i="12"/>
  <c r="I64" i="12"/>
  <c r="H64" i="12"/>
  <c r="G64" i="12"/>
  <c r="F64" i="12"/>
  <c r="E64" i="12"/>
  <c r="D64" i="12"/>
  <c r="R63" i="12"/>
  <c r="R62" i="12"/>
  <c r="R61" i="12"/>
  <c r="R60" i="12"/>
  <c r="R59" i="12"/>
  <c r="R58" i="12"/>
  <c r="R57" i="12"/>
  <c r="R56" i="12"/>
  <c r="R55" i="12"/>
  <c r="Q54" i="12"/>
  <c r="P54" i="12"/>
  <c r="O54" i="12"/>
  <c r="N54" i="12"/>
  <c r="M54" i="12"/>
  <c r="L54" i="12"/>
  <c r="K54" i="12"/>
  <c r="J54" i="12"/>
  <c r="R54" i="12" s="1"/>
  <c r="I54" i="12"/>
  <c r="H54" i="12"/>
  <c r="G54" i="12"/>
  <c r="F54" i="12"/>
  <c r="E54" i="12"/>
  <c r="D54" i="12"/>
  <c r="R53" i="12"/>
  <c r="R52" i="12"/>
  <c r="R51" i="12"/>
  <c r="R50" i="12"/>
  <c r="R49" i="12"/>
  <c r="R48" i="12"/>
  <c r="Q47" i="12"/>
  <c r="P47" i="12"/>
  <c r="O47" i="12"/>
  <c r="N47" i="12"/>
  <c r="M47" i="12"/>
  <c r="M85" i="12" s="1"/>
  <c r="L47" i="12"/>
  <c r="K47" i="12"/>
  <c r="J47" i="12"/>
  <c r="I47" i="12"/>
  <c r="I85" i="12" s="1"/>
  <c r="H47" i="12"/>
  <c r="G47" i="12"/>
  <c r="R47" i="12" s="1"/>
  <c r="F47" i="12"/>
  <c r="E47" i="12"/>
  <c r="E85" i="12" s="1"/>
  <c r="D47" i="12"/>
  <c r="R46" i="12"/>
  <c r="R45" i="12"/>
  <c r="R44" i="12"/>
  <c r="R43" i="12"/>
  <c r="R42" i="12"/>
  <c r="R41" i="12"/>
  <c r="R40" i="12"/>
  <c r="R39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R38" i="12" s="1"/>
  <c r="E38" i="12"/>
  <c r="D38" i="12"/>
  <c r="R37" i="12"/>
  <c r="R36" i="12"/>
  <c r="R35" i="12"/>
  <c r="R34" i="12"/>
  <c r="R33" i="12"/>
  <c r="R32" i="12"/>
  <c r="R31" i="12"/>
  <c r="R30" i="12"/>
  <c r="R29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R27" i="12"/>
  <c r="R26" i="12"/>
  <c r="R25" i="12"/>
  <c r="R24" i="12"/>
  <c r="R23" i="12"/>
  <c r="R22" i="12"/>
  <c r="R21" i="12"/>
  <c r="R20" i="12"/>
  <c r="R19" i="12"/>
  <c r="Q18" i="12"/>
  <c r="P18" i="12"/>
  <c r="O18" i="12"/>
  <c r="O11" i="12" s="1"/>
  <c r="N18" i="12"/>
  <c r="M18" i="12"/>
  <c r="L18" i="12"/>
  <c r="K18" i="12"/>
  <c r="J18" i="12"/>
  <c r="I18" i="12"/>
  <c r="H18" i="12"/>
  <c r="G18" i="12"/>
  <c r="G11" i="12" s="1"/>
  <c r="F18" i="12"/>
  <c r="E18" i="12"/>
  <c r="D18" i="12"/>
  <c r="R17" i="12"/>
  <c r="R16" i="12"/>
  <c r="R15" i="12"/>
  <c r="R14" i="12"/>
  <c r="R13" i="12"/>
  <c r="Q12" i="12"/>
  <c r="Q85" i="12" s="1"/>
  <c r="P12" i="12"/>
  <c r="O12" i="12"/>
  <c r="O85" i="12" s="1"/>
  <c r="N12" i="12"/>
  <c r="N11" i="12" s="1"/>
  <c r="M12" i="12"/>
  <c r="M11" i="12" s="1"/>
  <c r="L12" i="12"/>
  <c r="L11" i="12" s="1"/>
  <c r="K12" i="12"/>
  <c r="K11" i="12" s="1"/>
  <c r="J12" i="12"/>
  <c r="J85" i="12" s="1"/>
  <c r="I12" i="12"/>
  <c r="H12" i="12"/>
  <c r="H11" i="12" s="1"/>
  <c r="G12" i="12"/>
  <c r="F12" i="12"/>
  <c r="F11" i="12" s="1"/>
  <c r="E12" i="12"/>
  <c r="E11" i="12" s="1"/>
  <c r="D12" i="12"/>
  <c r="D11" i="12" s="1"/>
  <c r="Q11" i="12"/>
  <c r="I11" i="12"/>
  <c r="R28" i="12" l="1"/>
  <c r="R18" i="12"/>
  <c r="P85" i="12"/>
  <c r="P11" i="12" s="1"/>
  <c r="R11" i="12" s="1"/>
  <c r="R12" i="12"/>
  <c r="J11" i="12"/>
  <c r="F76" i="12"/>
  <c r="R76" i="12" s="1"/>
  <c r="F85" i="12"/>
  <c r="N85" i="12"/>
  <c r="G85" i="12"/>
  <c r="H85" i="12"/>
  <c r="R85" i="12" l="1"/>
</calcChain>
</file>

<file path=xl/sharedStrings.xml><?xml version="1.0" encoding="utf-8"?>
<sst xmlns="http://schemas.openxmlformats.org/spreadsheetml/2006/main" count="104" uniqueCount="104">
  <si>
    <t>Ministerio de Educación Superior Ciencia y Tecnología (MESCyT)</t>
  </si>
  <si>
    <t>Instituto de Innovación en Biotecnología e Industria (IIBI)</t>
  </si>
  <si>
    <t>Año 2023</t>
  </si>
  <si>
    <t xml:space="preserve">Ejecución de Gastos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</si>
  <si>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</si>
  <si>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</si>
  <si>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</si>
  <si>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</si>
  <si>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</si>
  <si>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</si>
  <si>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</si>
  <si>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</si>
  <si>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</si>
  <si>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</si>
  <si>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</si>
  <si>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</si>
  <si>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</si>
  <si>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</si>
  <si>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</si>
  <si>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</si>
  <si>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</si>
  <si>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</si>
  <si>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</si>
  <si>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</si>
  <si>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</si>
  <si>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</si>
  <si>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</si>
  <si>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</si>
  <si>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</si>
  <si>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</si>
  <si>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</si>
  <si>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</si>
  <si>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</si>
  <si>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</si>
  <si>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</si>
  <si>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</si>
  <si>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</si>
  <si>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</si>
  <si>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</si>
  <si>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</si>
  <si>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</si>
  <si>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</si>
  <si>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</si>
  <si>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</si>
  <si>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</si>
  <si>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</si>
  <si>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</si>
  <si>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</si>
  <si>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</si>
  <si>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</si>
  <si>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</si>
  <si>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</si>
  <si>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</si>
  <si>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</si>
  <si>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</si>
  <si>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</si>
  <si>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</si>
  <si>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</si>
  <si>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</si>
  <si>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</si>
  <si>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</si>
  <si>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</si>
  <si>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</si>
  <si>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</si>
  <si>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</si>
  <si>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</si>
  <si>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</si>
  <si>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</si>
  <si>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</si>
  <si>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</si>
  <si>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</si>
  <si>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</si>
  <si>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</si>
  <si>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</si>
  <si>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</si>
  <si>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</si>
  <si>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</si>
  <si>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</si>
  <si>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</si>
  <si>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</si>
  <si>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</si>
  <si>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</si>
  <si>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</si>
  <si>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</si>
  <si>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</si>
  <si>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</si>
  <si>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</si>
  <si>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</si>
  <si>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</si>
  <si>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</si>
  <si>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</si>
  <si>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</si>
  <si>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</si>
  <si>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</si>
  <si>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</si>
  <si>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</si>
  <si>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</si>
  <si>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10; 30</t>
  </si>
  <si>
    <t>Nelson Johnson, M.A.</t>
  </si>
  <si>
    <t>Enc. De Presupuesto</t>
  </si>
  <si>
    <t>Enc.  Financiero</t>
  </si>
  <si>
    <t>LIC. MANUEL MEDINA G</t>
  </si>
  <si>
    <t>Fecha de registro: Desde el 1 De mayo  del 2023</t>
  </si>
  <si>
    <t>Fecha de imputación: hasta el 31 de mayo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</si>
</sst>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9"/>
      <color indexed="8"/>
      <name val="Calibri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Protection="1">
      <protection locked="0"/>
    </xf>
    <xf numFmtId="4" fontId="0" fillId="0" borderId="0" xfId="0" applyNumberFormat="1" applyProtection="1">
      <protection locked="0"/>
    </xf>
    <xf numFmtId="43" fontId="0" fillId="0" borderId="0" xfId="0" applyNumberFormat="1" applyProtection="1">
      <protection locked="0"/>
    </xf>
    <xf numFmtId="43" fontId="0" fillId="0" borderId="0" xfId="1" applyFont="1" applyProtection="1">
      <protection locked="0"/>
    </xf>
    <xf numFmtId="10" fontId="0" fillId="0" borderId="0" xfId="3" applyNumberFormat="1" applyFont="1" applyProtection="1">
      <protection locked="0"/>
    </xf>
    <xf numFmtId="43" fontId="2" fillId="3" borderId="2" xfId="1" applyFont="1" applyFill="1" applyBorder="1" applyAlignment="1" applyProtection="1">
      <alignment horizontal="center"/>
      <protection locked="0"/>
    </xf>
    <xf numFmtId="43" fontId="2" fillId="3" borderId="7" xfId="1" applyFont="1" applyFill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left"/>
      <protection locked="0"/>
    </xf>
    <xf numFmtId="43" fontId="3" fillId="0" borderId="8" xfId="1" applyFont="1" applyBorder="1" applyProtection="1">
      <protection locked="0"/>
    </xf>
    <xf numFmtId="4" fontId="3" fillId="0" borderId="8" xfId="1" applyNumberFormat="1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left" indent="1"/>
      <protection locked="0"/>
    </xf>
    <xf numFmtId="43" fontId="3" fillId="0" borderId="0" xfId="1" applyFont="1" applyProtection="1">
      <protection locked="0"/>
    </xf>
    <xf numFmtId="4" fontId="3" fillId="0" borderId="0" xfId="1" applyNumberFormat="1" applyFont="1" applyProtection="1">
      <protection locked="0"/>
    </xf>
    <xf numFmtId="10" fontId="3" fillId="0" borderId="0" xfId="3" applyNumberFormat="1" applyFont="1" applyProtection="1">
      <protection locked="0"/>
    </xf>
    <xf numFmtId="0" fontId="9" fillId="0" borderId="0" xfId="0" applyFont="1" applyAlignment="1">
      <alignment vertical="center"/>
    </xf>
    <xf numFmtId="0" fontId="0" fillId="0" borderId="0" xfId="0" applyAlignment="1" applyProtection="1">
      <alignment horizontal="left" indent="2"/>
      <protection locked="0"/>
    </xf>
    <xf numFmtId="4" fontId="0" fillId="0" borderId="0" xfId="0" applyNumberFormat="1"/>
    <xf numFmtId="4" fontId="0" fillId="0" borderId="0" xfId="1" applyNumberFormat="1" applyFont="1" applyProtection="1">
      <protection locked="0"/>
    </xf>
    <xf numFmtId="44" fontId="10" fillId="0" borderId="0" xfId="2" applyFont="1" applyAlignment="1">
      <alignment horizontal="right"/>
    </xf>
    <xf numFmtId="164" fontId="0" fillId="0" borderId="0" xfId="0" applyNumberFormat="1" applyProtection="1">
      <protection locked="0"/>
    </xf>
    <xf numFmtId="43" fontId="11" fillId="0" borderId="0" xfId="1" applyFont="1" applyAlignment="1">
      <alignment vertical="center"/>
    </xf>
    <xf numFmtId="4" fontId="3" fillId="0" borderId="0" xfId="0" applyNumberFormat="1" applyFont="1" applyProtection="1">
      <protection locked="0"/>
    </xf>
    <xf numFmtId="43" fontId="3" fillId="0" borderId="8" xfId="0" applyNumberFormat="1" applyFont="1" applyBorder="1" applyProtection="1">
      <protection locked="0"/>
    </xf>
    <xf numFmtId="164" fontId="3" fillId="0" borderId="8" xfId="0" applyNumberFormat="1" applyFont="1" applyBorder="1" applyProtection="1">
      <protection locked="0"/>
    </xf>
    <xf numFmtId="0" fontId="4" fillId="0" borderId="0" xfId="0" applyFont="1" applyProtection="1">
      <protection locked="0"/>
    </xf>
    <xf numFmtId="4" fontId="4" fillId="0" borderId="0" xfId="0" applyNumberFormat="1" applyFont="1" applyProtection="1">
      <protection locked="0"/>
    </xf>
    <xf numFmtId="0" fontId="2" fillId="2" borderId="9" xfId="0" applyFont="1" applyFill="1" applyBorder="1" applyAlignment="1" applyProtection="1">
      <alignment vertical="center"/>
      <protection locked="0"/>
    </xf>
    <xf numFmtId="43" fontId="2" fillId="2" borderId="9" xfId="0" applyNumberFormat="1" applyFont="1" applyFill="1" applyBorder="1" applyProtection="1">
      <protection locked="0"/>
    </xf>
    <xf numFmtId="164" fontId="2" fillId="2" borderId="9" xfId="0" applyNumberFormat="1" applyFont="1" applyFill="1" applyBorder="1" applyProtection="1">
      <protection locked="0"/>
    </xf>
    <xf numFmtId="43" fontId="2" fillId="2" borderId="9" xfId="1" applyFont="1" applyFill="1" applyBorder="1" applyProtection="1">
      <protection locked="0"/>
    </xf>
    <xf numFmtId="10" fontId="4" fillId="0" borderId="0" xfId="3" applyNumberFormat="1" applyFont="1" applyProtection="1">
      <protection locked="0"/>
    </xf>
    <xf numFmtId="43" fontId="0" fillId="0" borderId="0" xfId="0" applyNumberFormat="1"/>
    <xf numFmtId="43" fontId="0" fillId="0" borderId="0" xfId="1" applyFont="1" applyProtection="1"/>
    <xf numFmtId="10" fontId="0" fillId="0" borderId="0" xfId="3" applyNumberFormat="1" applyFont="1"/>
    <xf numFmtId="43" fontId="0" fillId="0" borderId="0" xfId="1" applyFont="1" applyAlignment="1" applyProtection="1">
      <alignment wrapText="1"/>
    </xf>
    <xf numFmtId="0" fontId="12" fillId="0" borderId="1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0" borderId="1" xfId="0" applyFont="1" applyBorder="1" applyAlignment="1" applyProtection="1">
      <alignment horizontal="center" vertical="center" wrapText="1" readingOrder="1"/>
      <protection locked="0"/>
    </xf>
    <xf numFmtId="0" fontId="5" fillId="0" borderId="0" xfId="0" applyFont="1" applyAlignment="1" applyProtection="1">
      <alignment horizontal="center" vertical="center" wrapText="1" readingOrder="1"/>
      <protection locked="0"/>
    </xf>
    <xf numFmtId="0" fontId="6" fillId="0" borderId="1" xfId="0" applyFont="1" applyBorder="1" applyAlignment="1" applyProtection="1">
      <alignment horizontal="center" vertical="top" wrapText="1" readingOrder="1"/>
      <protection locked="0"/>
    </xf>
    <xf numFmtId="0" fontId="6" fillId="0" borderId="0" xfId="0" applyFont="1" applyAlignment="1" applyProtection="1">
      <alignment horizontal="center" vertical="top" wrapText="1" readingOrder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top" wrapText="1" readingOrder="1"/>
      <protection locked="0"/>
    </xf>
    <xf numFmtId="0" fontId="8" fillId="0" borderId="0" xfId="0" applyFont="1" applyAlignment="1" applyProtection="1">
      <alignment horizontal="center" vertical="top" wrapText="1" readingOrder="1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43" fontId="2" fillId="2" borderId="2" xfId="1" applyFont="1" applyFill="1" applyBorder="1" applyAlignment="1" applyProtection="1">
      <alignment horizontal="center" vertical="center" wrapText="1"/>
      <protection locked="0"/>
    </xf>
    <xf numFmtId="43" fontId="2" fillId="2" borderId="6" xfId="1" applyFont="1" applyFill="1" applyBorder="1" applyAlignment="1" applyProtection="1">
      <alignment horizontal="center" vertical="center" wrapText="1"/>
      <protection locked="0"/>
    </xf>
    <xf numFmtId="43" fontId="2" fillId="3" borderId="3" xfId="1" applyFont="1" applyFill="1" applyBorder="1" applyAlignment="1" applyProtection="1">
      <alignment horizontal="center" vertical="center"/>
      <protection locked="0"/>
    </xf>
    <xf numFmtId="43" fontId="2" fillId="3" borderId="4" xfId="1" applyFont="1" applyFill="1" applyBorder="1" applyAlignment="1" applyProtection="1">
      <alignment horizontal="center" vertical="center"/>
      <protection locked="0"/>
    </xf>
    <xf numFmtId="43" fontId="2" fillId="3" borderId="5" xfId="1" applyFont="1" applyFill="1" applyBorder="1" applyAlignment="1" applyProtection="1">
      <alignment horizontal="center" vertical="center"/>
      <protection locked="0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E2F3BE0B-3327-492B-8025-6B8D16133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21979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D98E910-8A98-45B5-88DA-BC9EBFFE5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12</xdr:col>
      <xdr:colOff>209750</xdr:colOff>
      <xdr:row>97</xdr:row>
      <xdr:rowOff>121227</xdr:rowOff>
    </xdr:from>
    <xdr:to>
      <xdr:col>14</xdr:col>
      <xdr:colOff>969160</xdr:colOff>
      <xdr:row>97</xdr:row>
      <xdr:rowOff>121227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56D774E9-EA65-4F34-BBF5-AF5E85903AF1}"/>
            </a:ext>
          </a:extLst>
        </xdr:cNvPr>
        <xdr:cNvCxnSpPr/>
      </xdr:nvCxnSpPr>
      <xdr:spPr>
        <a:xfrm>
          <a:off x="13648659" y="19534909"/>
          <a:ext cx="3357137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4B3F1-AB0D-4E82-BA85-885C5E91928D}">
  <sheetPr>
    <pageSetUpPr fitToPage="1"/>
  </sheetPr>
  <dimension ref="A1:S101"/>
  <sheetViews>
    <sheetView tabSelected="1" view="pageBreakPreview" topLeftCell="A67" zoomScale="55" zoomScaleNormal="70" zoomScaleSheetLayoutView="55" workbookViewId="0">
      <selection activeCell="A102" sqref="A102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hidden="1" customWidth="1"/>
    <col min="7" max="7" width="19.7109375" style="4" hidden="1" customWidth="1"/>
    <col min="8" max="8" width="18.85546875" style="4" hidden="1" customWidth="1"/>
    <col min="9" max="9" width="19.7109375" style="4" hidden="1" customWidth="1"/>
    <col min="10" max="10" width="19.28515625" style="4" hidden="1" customWidth="1"/>
    <col min="11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4" t="s">
        <v>0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19" ht="21" customHeight="1" x14ac:dyDescent="0.25">
      <c r="C4" s="46" t="s">
        <v>1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</row>
    <row r="5" spans="1:19" ht="15.75" x14ac:dyDescent="0.25">
      <c r="C5" s="48" t="s">
        <v>2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</row>
    <row r="6" spans="1:19" ht="21.75" customHeight="1" x14ac:dyDescent="0.25">
      <c r="C6" s="50" t="s">
        <v>3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</row>
    <row r="7" spans="1:19" ht="15.75" customHeight="1" x14ac:dyDescent="0.25">
      <c r="C7" s="51" t="s">
        <v>4</v>
      </c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</row>
    <row r="9" spans="1:19" ht="25.5" customHeight="1" x14ac:dyDescent="0.25">
      <c r="C9" s="52" t="s">
        <v>5</v>
      </c>
      <c r="D9" s="53" t="s">
        <v>6</v>
      </c>
      <c r="E9" s="53" t="s">
        <v>7</v>
      </c>
      <c r="F9" s="55" t="s">
        <v>8</v>
      </c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7"/>
    </row>
    <row r="10" spans="1:19" x14ac:dyDescent="0.25">
      <c r="C10" s="52"/>
      <c r="D10" s="54"/>
      <c r="E10" s="54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14110068.91</v>
      </c>
      <c r="K11" s="9">
        <f t="shared" si="0"/>
        <v>12101564.970000001</v>
      </c>
      <c r="L11" s="9">
        <f t="shared" si="0"/>
        <v>11065092.73</v>
      </c>
      <c r="M11" s="9">
        <f t="shared" si="0"/>
        <v>12915029.65</v>
      </c>
      <c r="N11" s="9">
        <f t="shared" si="0"/>
        <v>12381828.870000001</v>
      </c>
      <c r="O11" s="9">
        <f t="shared" si="0"/>
        <v>17747168.669999998</v>
      </c>
      <c r="P11" s="10">
        <f>+P85</f>
        <v>20641259.830000002</v>
      </c>
      <c r="Q11" s="9">
        <f t="shared" si="0"/>
        <v>0</v>
      </c>
      <c r="R11" s="9">
        <f>SUM(F11:Q11)</f>
        <v>138308637.80000001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8155377.3499999996</v>
      </c>
      <c r="K12" s="13">
        <f t="shared" si="1"/>
        <v>8373959.2400000002</v>
      </c>
      <c r="L12" s="13">
        <f t="shared" si="1"/>
        <v>8439806.5500000007</v>
      </c>
      <c r="M12" s="13">
        <f t="shared" si="1"/>
        <v>8841850.5899999999</v>
      </c>
      <c r="N12" s="13">
        <f t="shared" si="1"/>
        <v>8525443.4600000009</v>
      </c>
      <c r="O12" s="13">
        <f t="shared" si="1"/>
        <v>8914408.5999999996</v>
      </c>
      <c r="P12" s="14">
        <f>SUM(P13:P17)</f>
        <v>15994669.82</v>
      </c>
      <c r="Q12" s="13">
        <f t="shared" si="1"/>
        <v>0</v>
      </c>
      <c r="R12" s="13">
        <f>SUM(F12:Q12)</f>
        <v>99359659.849999994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J13" s="4">
        <v>6798659.5099999998</v>
      </c>
      <c r="K13" s="4">
        <v>7025410.9100000001</v>
      </c>
      <c r="L13" s="4">
        <v>7056203.75</v>
      </c>
      <c r="M13" s="4">
        <v>7456751.6900000004</v>
      </c>
      <c r="N13" s="4">
        <v>7154876.7400000002</v>
      </c>
      <c r="O13" s="18">
        <v>7492110.25</v>
      </c>
      <c r="P13" s="18">
        <v>14564703.68</v>
      </c>
      <c r="Q13" s="2"/>
      <c r="R13" s="4">
        <f>SUM(F13:Q13)</f>
        <v>84308710.969999999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J14" s="4">
        <v>310000</v>
      </c>
      <c r="K14" s="4">
        <v>310000</v>
      </c>
      <c r="L14" s="4">
        <v>310000</v>
      </c>
      <c r="M14" s="4">
        <v>282000</v>
      </c>
      <c r="N14" s="4">
        <v>282000</v>
      </c>
      <c r="O14" s="18">
        <v>282000</v>
      </c>
      <c r="P14" s="18">
        <v>282000</v>
      </c>
      <c r="Q14" s="2"/>
      <c r="R14" s="4">
        <f t="shared" ref="R14:R77" si="2">SUM(F14:Q14)</f>
        <v>3298000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J15" s="4">
        <v>12912.05</v>
      </c>
      <c r="K15" s="4">
        <v>0</v>
      </c>
      <c r="M15" s="4">
        <v>7900.15</v>
      </c>
      <c r="N15" s="4">
        <v>0</v>
      </c>
      <c r="O15" s="18"/>
      <c r="P15" s="18"/>
      <c r="Q15" s="2"/>
      <c r="R15" s="4">
        <f t="shared" si="2"/>
        <v>85581.72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19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J17" s="4">
        <v>1033805.79</v>
      </c>
      <c r="K17" s="4">
        <v>1038548.33</v>
      </c>
      <c r="L17" s="4">
        <v>1073602.8</v>
      </c>
      <c r="M17" s="4">
        <v>1095198.75</v>
      </c>
      <c r="N17" s="4">
        <v>1088566.72</v>
      </c>
      <c r="O17" s="18">
        <v>1140298.3500000001</v>
      </c>
      <c r="P17" s="18">
        <v>1147966.1399999999</v>
      </c>
      <c r="Q17" s="2"/>
      <c r="R17" s="4">
        <f>SUM(F17:Q17)</f>
        <v>11667367.16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3736688.99</v>
      </c>
      <c r="K18" s="13">
        <f t="shared" si="4"/>
        <v>1437053.57</v>
      </c>
      <c r="L18" s="13">
        <f t="shared" si="4"/>
        <v>1504417.9300000002</v>
      </c>
      <c r="M18" s="13">
        <f t="shared" si="4"/>
        <v>2488422.2999999998</v>
      </c>
      <c r="N18" s="13">
        <f t="shared" si="4"/>
        <v>2009764.9500000002</v>
      </c>
      <c r="O18" s="13">
        <f t="shared" si="4"/>
        <v>1764678.71</v>
      </c>
      <c r="P18" s="14">
        <f>SUM(P19:P27)</f>
        <v>2697333.7800000003</v>
      </c>
      <c r="Q18" s="13">
        <f t="shared" si="4"/>
        <v>0</v>
      </c>
      <c r="R18" s="13">
        <f t="shared" si="2"/>
        <v>19997394.310000002</v>
      </c>
    </row>
    <row r="19" spans="1:18" x14ac:dyDescent="0.25">
      <c r="A19" s="16"/>
      <c r="C19" s="17" t="s">
        <v>30</v>
      </c>
      <c r="D19" s="20">
        <v>14894000</v>
      </c>
      <c r="E19" s="20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J19" s="4">
        <v>1174548.78</v>
      </c>
      <c r="K19" s="4">
        <v>1030612.14</v>
      </c>
      <c r="L19" s="4">
        <v>1303561.0900000001</v>
      </c>
      <c r="M19" s="4">
        <v>1428628.9</v>
      </c>
      <c r="N19" s="4">
        <v>1312048.43</v>
      </c>
      <c r="O19" s="18">
        <v>1171057.17</v>
      </c>
      <c r="P19" s="18">
        <v>1338447.98</v>
      </c>
      <c r="Q19" s="2"/>
      <c r="R19" s="4">
        <f t="shared" si="2"/>
        <v>12751375.24</v>
      </c>
    </row>
    <row r="20" spans="1:18" x14ac:dyDescent="0.25">
      <c r="A20" s="16"/>
      <c r="C20" s="17" t="s">
        <v>31</v>
      </c>
      <c r="D20" s="20">
        <v>300000</v>
      </c>
      <c r="E20" s="20">
        <v>-130000</v>
      </c>
      <c r="J20" s="4">
        <v>138945</v>
      </c>
      <c r="L20" s="4">
        <v>41382.6</v>
      </c>
      <c r="P20" s="3"/>
      <c r="Q20" s="2"/>
      <c r="R20" s="4">
        <f t="shared" si="2"/>
        <v>180327.6</v>
      </c>
    </row>
    <row r="21" spans="1:18" x14ac:dyDescent="0.25">
      <c r="C21" s="17" t="s">
        <v>32</v>
      </c>
      <c r="D21" s="20">
        <v>200000</v>
      </c>
      <c r="E21" s="20">
        <v>0</v>
      </c>
      <c r="P21" s="19">
        <v>56100</v>
      </c>
      <c r="Q21" s="2"/>
      <c r="R21" s="4">
        <f t="shared" si="2"/>
        <v>56100</v>
      </c>
    </row>
    <row r="22" spans="1:18" x14ac:dyDescent="0.25">
      <c r="C22" s="17" t="s">
        <v>33</v>
      </c>
      <c r="D22" s="20">
        <v>86894</v>
      </c>
      <c r="E22" s="20">
        <v>-13106</v>
      </c>
      <c r="P22" s="19"/>
      <c r="Q22" s="2"/>
      <c r="R22" s="4">
        <f t="shared" si="2"/>
        <v>0</v>
      </c>
    </row>
    <row r="23" spans="1:18" x14ac:dyDescent="0.25">
      <c r="C23" s="17" t="s">
        <v>34</v>
      </c>
      <c r="D23" s="20">
        <v>400000</v>
      </c>
      <c r="E23" s="20">
        <v>-249000</v>
      </c>
      <c r="K23" s="4">
        <v>53147</v>
      </c>
      <c r="M23" s="4">
        <v>38940</v>
      </c>
      <c r="N23" s="4">
        <v>49912.11</v>
      </c>
      <c r="O23" s="4">
        <v>19470</v>
      </c>
      <c r="P23" s="18">
        <v>24780</v>
      </c>
      <c r="Q23" s="2"/>
      <c r="R23" s="4">
        <f>SUM(F23:Q23)</f>
        <v>186249.11</v>
      </c>
    </row>
    <row r="24" spans="1:18" x14ac:dyDescent="0.25">
      <c r="A24" s="16"/>
      <c r="C24" s="17" t="s">
        <v>35</v>
      </c>
      <c r="D24" s="20">
        <v>2050000</v>
      </c>
      <c r="E24" s="20">
        <v>0</v>
      </c>
      <c r="J24" s="4">
        <v>1270717.49</v>
      </c>
      <c r="K24" s="4">
        <v>0</v>
      </c>
      <c r="P24" s="19">
        <v>1018824.62</v>
      </c>
      <c r="Q24" s="2"/>
      <c r="R24" s="4">
        <f t="shared" si="2"/>
        <v>2289542.11</v>
      </c>
    </row>
    <row r="25" spans="1:18" x14ac:dyDescent="0.25">
      <c r="A25" s="16"/>
      <c r="C25" s="17" t="s">
        <v>36</v>
      </c>
      <c r="D25" s="20">
        <v>2342000</v>
      </c>
      <c r="E25" s="20">
        <v>-1158000</v>
      </c>
      <c r="G25" s="4">
        <v>55703.08</v>
      </c>
      <c r="I25" s="4">
        <v>162826.66</v>
      </c>
      <c r="J25" s="4">
        <v>116081.5</v>
      </c>
      <c r="K25" s="4">
        <v>0</v>
      </c>
      <c r="L25" s="4">
        <v>105971.08</v>
      </c>
      <c r="M25" s="4">
        <v>78555.94</v>
      </c>
      <c r="N25" s="4">
        <v>606291.32999999996</v>
      </c>
      <c r="O25" s="18">
        <v>563851.6</v>
      </c>
      <c r="P25" s="18">
        <v>64674.42</v>
      </c>
      <c r="Q25" s="2"/>
      <c r="R25" s="4">
        <f t="shared" si="2"/>
        <v>1753955.6099999999</v>
      </c>
    </row>
    <row r="26" spans="1:18" x14ac:dyDescent="0.25">
      <c r="A26" s="16"/>
      <c r="C26" s="17" t="s">
        <v>37</v>
      </c>
      <c r="D26" s="20">
        <v>1400000</v>
      </c>
      <c r="E26" s="20">
        <v>-100000</v>
      </c>
      <c r="G26" s="4">
        <v>123362.15</v>
      </c>
      <c r="H26" s="4">
        <v>7080</v>
      </c>
      <c r="I26" s="4">
        <v>3391.7</v>
      </c>
      <c r="J26" s="4">
        <v>1036396.22</v>
      </c>
      <c r="K26" s="4">
        <v>204499.99</v>
      </c>
      <c r="L26" s="4">
        <v>47353.21</v>
      </c>
      <c r="M26" s="4">
        <v>942297.46</v>
      </c>
      <c r="N26" s="4">
        <v>-11841.76</v>
      </c>
      <c r="O26" s="4">
        <v>6000</v>
      </c>
      <c r="P26" s="19">
        <v>169169.81</v>
      </c>
      <c r="Q26" s="2"/>
      <c r="R26" s="4">
        <f t="shared" si="2"/>
        <v>2527708.7800000003</v>
      </c>
    </row>
    <row r="27" spans="1:18" x14ac:dyDescent="0.25">
      <c r="A27" s="16"/>
      <c r="C27" s="17" t="s">
        <v>38</v>
      </c>
      <c r="D27" s="20">
        <v>3206212</v>
      </c>
      <c r="E27" s="20">
        <v>-2693788</v>
      </c>
      <c r="H27" s="4">
        <v>0</v>
      </c>
      <c r="I27" s="4">
        <v>14199.74</v>
      </c>
      <c r="K27" s="4">
        <v>148794.44</v>
      </c>
      <c r="L27" s="4">
        <v>6149.95</v>
      </c>
      <c r="N27" s="4">
        <v>53354.84</v>
      </c>
      <c r="O27" s="18">
        <v>4299.9399999999996</v>
      </c>
      <c r="P27" s="18">
        <v>25336.95</v>
      </c>
      <c r="Q27" s="2"/>
      <c r="R27" s="4">
        <f t="shared" si="2"/>
        <v>252135.86000000002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2218002.5699999998</v>
      </c>
      <c r="K28" s="13">
        <f t="shared" si="5"/>
        <v>1346347.35</v>
      </c>
      <c r="L28" s="13">
        <f t="shared" si="5"/>
        <v>1024674.6499999999</v>
      </c>
      <c r="M28" s="13">
        <f t="shared" si="5"/>
        <v>1298282.8400000001</v>
      </c>
      <c r="N28" s="13">
        <f t="shared" si="5"/>
        <v>1603864.46</v>
      </c>
      <c r="O28" s="13">
        <f>SUM(O29:O37)</f>
        <v>660583.36</v>
      </c>
      <c r="P28" s="14">
        <f>SUM(P29:P37)</f>
        <v>1949256.23</v>
      </c>
      <c r="Q28" s="13">
        <f t="shared" si="5"/>
        <v>0</v>
      </c>
      <c r="R28" s="13">
        <f t="shared" si="2"/>
        <v>10784851.99</v>
      </c>
    </row>
    <row r="29" spans="1:18" x14ac:dyDescent="0.25">
      <c r="A29" s="16"/>
      <c r="C29" s="17" t="s">
        <v>40</v>
      </c>
      <c r="D29" s="20">
        <v>800800</v>
      </c>
      <c r="E29" s="20">
        <v>-750000</v>
      </c>
      <c r="H29" s="4">
        <v>80684</v>
      </c>
      <c r="K29" s="4">
        <v>47654.400000000001</v>
      </c>
      <c r="N29" s="4">
        <v>274192.23</v>
      </c>
      <c r="O29" s="18"/>
      <c r="P29" s="18">
        <v>6100</v>
      </c>
      <c r="Q29" s="2"/>
      <c r="R29" s="4">
        <f t="shared" si="2"/>
        <v>408630.63</v>
      </c>
    </row>
    <row r="30" spans="1:18" x14ac:dyDescent="0.25">
      <c r="A30" s="16"/>
      <c r="C30" s="17" t="s">
        <v>41</v>
      </c>
      <c r="D30" s="20">
        <v>368600</v>
      </c>
      <c r="E30" s="20">
        <v>0</v>
      </c>
      <c r="I30" s="4">
        <v>0</v>
      </c>
      <c r="K30" s="4">
        <v>123285.92</v>
      </c>
      <c r="O30" s="18"/>
      <c r="P30" s="18">
        <v>99710</v>
      </c>
      <c r="Q30" s="2"/>
      <c r="R30" s="4">
        <f t="shared" si="2"/>
        <v>222995.91999999998</v>
      </c>
    </row>
    <row r="31" spans="1:18" x14ac:dyDescent="0.25">
      <c r="A31" s="16"/>
      <c r="C31" s="17" t="s">
        <v>42</v>
      </c>
      <c r="D31" s="20">
        <v>995000</v>
      </c>
      <c r="E31" s="20">
        <v>0</v>
      </c>
      <c r="I31" s="4">
        <v>91124.32</v>
      </c>
      <c r="K31" s="4">
        <v>108377.1</v>
      </c>
      <c r="L31" s="4">
        <v>6785</v>
      </c>
      <c r="M31" s="4">
        <v>27118.62</v>
      </c>
      <c r="N31" s="4">
        <v>186065.74</v>
      </c>
      <c r="O31" s="18">
        <v>8024</v>
      </c>
      <c r="P31" s="18"/>
      <c r="Q31" s="2"/>
      <c r="R31" s="4">
        <f t="shared" si="2"/>
        <v>427494.78</v>
      </c>
    </row>
    <row r="32" spans="1:18" x14ac:dyDescent="0.25">
      <c r="C32" s="17" t="s">
        <v>43</v>
      </c>
      <c r="D32" s="20">
        <v>70000</v>
      </c>
      <c r="E32" s="20">
        <v>0</v>
      </c>
      <c r="I32" s="4">
        <v>47735.62</v>
      </c>
      <c r="K32" s="4">
        <v>0</v>
      </c>
      <c r="N32" s="4">
        <v>46247.07</v>
      </c>
      <c r="P32" s="19"/>
      <c r="Q32" s="2"/>
      <c r="R32" s="4">
        <f t="shared" si="2"/>
        <v>93982.69</v>
      </c>
    </row>
    <row r="33" spans="1:19" x14ac:dyDescent="0.25">
      <c r="A33" s="16"/>
      <c r="C33" s="17" t="s">
        <v>44</v>
      </c>
      <c r="D33" s="20">
        <v>30000</v>
      </c>
      <c r="E33" s="20">
        <v>0</v>
      </c>
      <c r="J33" s="4">
        <v>69382.210000000006</v>
      </c>
      <c r="K33" s="4">
        <v>0</v>
      </c>
      <c r="N33" s="4">
        <v>30271.57</v>
      </c>
      <c r="O33" s="18"/>
      <c r="P33" s="18"/>
      <c r="Q33" s="2"/>
      <c r="R33" s="4">
        <f t="shared" si="2"/>
        <v>99653.78</v>
      </c>
    </row>
    <row r="34" spans="1:19" x14ac:dyDescent="0.25">
      <c r="A34" s="16"/>
      <c r="C34" s="17" t="s">
        <v>45</v>
      </c>
      <c r="D34" s="20">
        <v>2140000</v>
      </c>
      <c r="E34" s="20">
        <v>0</v>
      </c>
      <c r="I34" s="4">
        <v>5763.12</v>
      </c>
      <c r="K34" s="4">
        <v>67228.14</v>
      </c>
      <c r="L34" s="4">
        <v>27348.66</v>
      </c>
      <c r="N34" s="4">
        <v>6598.56</v>
      </c>
      <c r="O34" s="18">
        <v>6136</v>
      </c>
      <c r="P34" s="18"/>
      <c r="Q34" s="2"/>
      <c r="R34" s="4">
        <f t="shared" si="2"/>
        <v>113074.48</v>
      </c>
    </row>
    <row r="35" spans="1:19" x14ac:dyDescent="0.25">
      <c r="A35" s="16"/>
      <c r="C35" s="17" t="s">
        <v>46</v>
      </c>
      <c r="D35" s="20">
        <v>9047000</v>
      </c>
      <c r="E35" s="20">
        <v>-991996</v>
      </c>
      <c r="H35" s="4">
        <v>55554.400000000001</v>
      </c>
      <c r="I35" s="4">
        <v>244710.2</v>
      </c>
      <c r="J35" s="4">
        <v>1803325.5</v>
      </c>
      <c r="K35" s="4">
        <v>530549.24</v>
      </c>
      <c r="L35" s="4">
        <v>487602.33</v>
      </c>
      <c r="M35" s="4">
        <v>1271164.22</v>
      </c>
      <c r="N35" s="4">
        <v>615912</v>
      </c>
      <c r="O35" s="18">
        <v>417354.2</v>
      </c>
      <c r="P35" s="18">
        <v>1772792.15</v>
      </c>
      <c r="Q35" s="2"/>
      <c r="R35" s="4">
        <f t="shared" si="2"/>
        <v>7198964.2400000002</v>
      </c>
    </row>
    <row r="36" spans="1:19" x14ac:dyDescent="0.25">
      <c r="C36" s="17" t="s">
        <v>47</v>
      </c>
      <c r="D36" s="3">
        <v>0</v>
      </c>
      <c r="E36" s="3">
        <v>0</v>
      </c>
      <c r="K36" s="4">
        <v>0</v>
      </c>
      <c r="P36" s="19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0">
        <v>2995850</v>
      </c>
      <c r="E37" s="20">
        <v>-150000</v>
      </c>
      <c r="H37" s="4">
        <v>33630.080000000002</v>
      </c>
      <c r="I37" s="4">
        <v>124638.79</v>
      </c>
      <c r="J37" s="4">
        <v>345294.86</v>
      </c>
      <c r="K37" s="4">
        <v>469252.55</v>
      </c>
      <c r="L37" s="4">
        <v>502938.66</v>
      </c>
      <c r="N37" s="4">
        <v>444577.29</v>
      </c>
      <c r="O37" s="18">
        <v>229069.16</v>
      </c>
      <c r="P37" s="18">
        <v>70654.080000000002</v>
      </c>
      <c r="Q37" s="2"/>
      <c r="R37" s="4">
        <f t="shared" si="2"/>
        <v>2220055.4700000002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944204.81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944204.81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1">
        <v>0</v>
      </c>
      <c r="H39" s="21">
        <v>0</v>
      </c>
      <c r="I39" s="21">
        <v>0</v>
      </c>
      <c r="J39" s="21">
        <v>0</v>
      </c>
      <c r="K39" s="21">
        <v>152896.81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4">
        <f t="shared" si="2"/>
        <v>152896.81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1">
        <v>0</v>
      </c>
      <c r="H41" s="21">
        <v>0</v>
      </c>
      <c r="I41" s="21">
        <v>0</v>
      </c>
      <c r="J41" s="21">
        <v>0</v>
      </c>
      <c r="K41" s="21">
        <v>791308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4">
        <f t="shared" si="2"/>
        <v>791308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21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  <c r="Q45" s="21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21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96193.600000000006</v>
      </c>
      <c r="M54" s="13">
        <f t="shared" si="10"/>
        <v>286473.92000000004</v>
      </c>
      <c r="N54" s="13">
        <f t="shared" si="10"/>
        <v>242756</v>
      </c>
      <c r="O54" s="13">
        <f t="shared" si="10"/>
        <v>6407498</v>
      </c>
      <c r="P54" s="14">
        <f>SUM(P55:P63)</f>
        <v>0</v>
      </c>
      <c r="Q54" s="13">
        <f t="shared" si="10"/>
        <v>0</v>
      </c>
      <c r="R54" s="13">
        <f t="shared" si="2"/>
        <v>7222526.8399999999</v>
      </c>
    </row>
    <row r="55" spans="1:18" x14ac:dyDescent="0.25">
      <c r="A55" s="16"/>
      <c r="C55" s="17" t="s">
        <v>66</v>
      </c>
      <c r="D55" s="20">
        <v>1100000</v>
      </c>
      <c r="E55" s="20">
        <v>0</v>
      </c>
      <c r="M55" s="4">
        <v>89340</v>
      </c>
      <c r="N55" s="4">
        <v>66100</v>
      </c>
      <c r="O55" s="4">
        <v>107498</v>
      </c>
      <c r="P55" s="19"/>
      <c r="Q55" s="2"/>
      <c r="R55" s="4">
        <f t="shared" si="2"/>
        <v>262938</v>
      </c>
    </row>
    <row r="56" spans="1:18" x14ac:dyDescent="0.25">
      <c r="C56" s="17" t="s">
        <v>67</v>
      </c>
      <c r="D56" s="20">
        <v>1580000</v>
      </c>
      <c r="E56" s="20">
        <v>0</v>
      </c>
      <c r="N56" s="4">
        <v>121000</v>
      </c>
      <c r="P56" s="2"/>
      <c r="Q56" s="2"/>
      <c r="R56" s="4">
        <f t="shared" si="2"/>
        <v>121000</v>
      </c>
    </row>
    <row r="57" spans="1:18" x14ac:dyDescent="0.25">
      <c r="C57" s="17" t="s">
        <v>68</v>
      </c>
      <c r="D57" s="20">
        <v>5500000</v>
      </c>
      <c r="E57" s="20">
        <v>0</v>
      </c>
      <c r="H57" s="4">
        <v>45336.13</v>
      </c>
      <c r="I57" s="4">
        <v>93529.19</v>
      </c>
      <c r="M57" s="4">
        <v>197133.92</v>
      </c>
      <c r="N57" s="22">
        <v>55656</v>
      </c>
      <c r="P57" s="2"/>
      <c r="Q57" s="2"/>
      <c r="R57" s="4">
        <f t="shared" si="2"/>
        <v>391655.24</v>
      </c>
    </row>
    <row r="58" spans="1:18" x14ac:dyDescent="0.25">
      <c r="A58" s="16"/>
      <c r="C58" s="17" t="s">
        <v>69</v>
      </c>
      <c r="D58" s="20">
        <v>203600</v>
      </c>
      <c r="E58" s="20">
        <v>-510000</v>
      </c>
      <c r="O58" s="4">
        <v>6300000</v>
      </c>
      <c r="P58" s="3"/>
      <c r="Q58" s="2"/>
      <c r="R58" s="4">
        <f>SUM(F58:Q58)</f>
        <v>6300000</v>
      </c>
    </row>
    <row r="59" spans="1:18" x14ac:dyDescent="0.25">
      <c r="C59" s="17" t="s">
        <v>70</v>
      </c>
      <c r="D59" s="3">
        <v>0</v>
      </c>
      <c r="E59" s="3">
        <v>0</v>
      </c>
      <c r="L59" s="4">
        <v>96193.600000000006</v>
      </c>
      <c r="N59" s="22"/>
      <c r="P59" s="2"/>
      <c r="Q59" s="2"/>
      <c r="R59" s="4">
        <f t="shared" si="2"/>
        <v>96193.600000000006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1"/>
      <c r="H60" s="21"/>
      <c r="I60" s="21"/>
      <c r="J60" s="21"/>
      <c r="K60" s="21"/>
      <c r="L60" s="21"/>
      <c r="M60" s="21"/>
      <c r="N60" s="21"/>
      <c r="O60" s="21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1"/>
      <c r="H61" s="21"/>
      <c r="I61" s="21"/>
      <c r="J61" s="21"/>
      <c r="K61" s="21"/>
      <c r="L61" s="21"/>
      <c r="M61" s="21"/>
      <c r="N61" s="21"/>
      <c r="O61" s="21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1"/>
      <c r="H62" s="21"/>
      <c r="I62" s="21"/>
      <c r="J62" s="21"/>
      <c r="K62" s="21"/>
      <c r="L62" s="21"/>
      <c r="M62" s="21"/>
      <c r="N62" s="21"/>
      <c r="O62" s="21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0">
        <v>1204000</v>
      </c>
      <c r="E63" s="20">
        <v>452000</v>
      </c>
      <c r="F63" s="3"/>
      <c r="G63" s="21"/>
      <c r="H63" s="21">
        <v>50740</v>
      </c>
      <c r="I63" s="21"/>
      <c r="J63" s="21"/>
      <c r="K63" s="21"/>
      <c r="L63" s="21"/>
      <c r="M63" s="21"/>
      <c r="N63" s="21"/>
      <c r="O63" s="21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4">
        <f t="shared" si="2"/>
        <v>0</v>
      </c>
    </row>
    <row r="76" spans="2:19" s="11" customFormat="1" x14ac:dyDescent="0.25">
      <c r="B76" s="23"/>
      <c r="C76" s="8" t="s">
        <v>87</v>
      </c>
      <c r="D76" s="24">
        <f>SUM(D77+D80+D83)</f>
        <v>0</v>
      </c>
      <c r="E76" s="24">
        <f t="shared" ref="E76:Q76" si="17">SUM(E77+E80+E83)</f>
        <v>0</v>
      </c>
      <c r="F76" s="24">
        <f t="shared" si="17"/>
        <v>0</v>
      </c>
      <c r="G76" s="25">
        <f t="shared" si="17"/>
        <v>0</v>
      </c>
      <c r="H76" s="25">
        <f t="shared" si="17"/>
        <v>0</v>
      </c>
      <c r="I76" s="25">
        <f t="shared" si="17"/>
        <v>0</v>
      </c>
      <c r="J76" s="25">
        <f t="shared" si="17"/>
        <v>0</v>
      </c>
      <c r="K76" s="25">
        <f t="shared" si="17"/>
        <v>0</v>
      </c>
      <c r="L76" s="25">
        <f t="shared" si="17"/>
        <v>0</v>
      </c>
      <c r="M76" s="25">
        <f t="shared" si="17"/>
        <v>0</v>
      </c>
      <c r="N76" s="25">
        <f t="shared" si="17"/>
        <v>0</v>
      </c>
      <c r="O76" s="25">
        <f t="shared" si="17"/>
        <v>0</v>
      </c>
      <c r="P76" s="25">
        <f t="shared" si="17"/>
        <v>0</v>
      </c>
      <c r="Q76" s="25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4">
        <f t="shared" si="20"/>
        <v>0</v>
      </c>
    </row>
    <row r="80" spans="2:19" s="11" customFormat="1" x14ac:dyDescent="0.25">
      <c r="B80" s="23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4">
        <f t="shared" si="20"/>
        <v>0</v>
      </c>
    </row>
    <row r="83" spans="1:19" s="11" customFormat="1" x14ac:dyDescent="0.25">
      <c r="B83" s="23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4">
        <f>SUM(F84:Q84)</f>
        <v>0</v>
      </c>
    </row>
    <row r="85" spans="1:19" s="26" customFormat="1" x14ac:dyDescent="0.25">
      <c r="B85" s="27"/>
      <c r="C85" s="28" t="s">
        <v>96</v>
      </c>
      <c r="D85" s="29">
        <f>+D12+D18+D28+D38+D47+D54+D64+D69+D72</f>
        <v>159671257</v>
      </c>
      <c r="E85" s="29">
        <f>+E12+E18+E28+E38+E47+E54+E64+E69+E72</f>
        <v>0</v>
      </c>
      <c r="F85" s="29">
        <f t="shared" ref="F85:Q85" si="25">+F12+F18+F28+F38+F47+F54+F64+F69+F72</f>
        <v>8897907.1600000001</v>
      </c>
      <c r="G85" s="31">
        <f t="shared" si="25"/>
        <v>8989371.4299999997</v>
      </c>
      <c r="H85" s="31">
        <f t="shared" si="25"/>
        <v>9394824.9900000021</v>
      </c>
      <c r="I85" s="31">
        <f>+I12+I18+I28+I38+I47+I54+I64+I69+I72</f>
        <v>10064520.59</v>
      </c>
      <c r="J85" s="31">
        <f t="shared" si="25"/>
        <v>14110068.91</v>
      </c>
      <c r="K85" s="31">
        <f t="shared" si="25"/>
        <v>12101564.970000001</v>
      </c>
      <c r="L85" s="31">
        <f t="shared" si="25"/>
        <v>11065092.73</v>
      </c>
      <c r="M85" s="31">
        <f t="shared" si="25"/>
        <v>12915029.65</v>
      </c>
      <c r="N85" s="31">
        <f t="shared" si="25"/>
        <v>12381828.870000001</v>
      </c>
      <c r="O85" s="30">
        <f t="shared" si="25"/>
        <v>17747168.669999998</v>
      </c>
      <c r="P85" s="29">
        <f>+P12+P18+P28+P54</f>
        <v>20641259.830000002</v>
      </c>
      <c r="Q85" s="30">
        <f t="shared" si="25"/>
        <v>0</v>
      </c>
      <c r="R85" s="31">
        <f>SUM(F85:Q85)</f>
        <v>138308637.80000001</v>
      </c>
      <c r="S85" s="32"/>
    </row>
    <row r="86" spans="1:19" customFormat="1" x14ac:dyDescent="0.25">
      <c r="B86" s="18"/>
      <c r="C86" t="s">
        <v>97</v>
      </c>
      <c r="D86" s="33"/>
      <c r="E86" s="33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5"/>
    </row>
    <row r="87" spans="1:19" customFormat="1" x14ac:dyDescent="0.25">
      <c r="B87" s="18"/>
      <c r="C87" s="40" t="s">
        <v>102</v>
      </c>
      <c r="D87" s="40"/>
      <c r="E87" s="40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5"/>
    </row>
    <row r="88" spans="1:19" customFormat="1" x14ac:dyDescent="0.25">
      <c r="B88" s="18"/>
      <c r="C88" s="40" t="s">
        <v>103</v>
      </c>
      <c r="D88" s="40"/>
      <c r="E88" s="40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5"/>
    </row>
    <row r="89" spans="1:19" customFormat="1" x14ac:dyDescent="0.25">
      <c r="B89" s="18"/>
      <c r="D89" s="33"/>
      <c r="E89" s="33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5"/>
    </row>
    <row r="90" spans="1:19" customFormat="1" ht="27.75" customHeight="1" x14ac:dyDescent="0.25">
      <c r="A90" s="41"/>
      <c r="B90" s="42"/>
      <c r="D90" s="33"/>
      <c r="E90" s="33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5"/>
    </row>
    <row r="91" spans="1:19" customFormat="1" ht="25.5" customHeight="1" x14ac:dyDescent="0.25">
      <c r="A91" s="42"/>
      <c r="B91" s="42"/>
      <c r="D91" s="33"/>
      <c r="E91" s="33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5"/>
    </row>
    <row r="92" spans="1:19" customFormat="1" x14ac:dyDescent="0.25">
      <c r="B92" s="18"/>
      <c r="D92" s="33"/>
      <c r="E92" s="33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5"/>
    </row>
    <row r="93" spans="1:19" customFormat="1" x14ac:dyDescent="0.25">
      <c r="B93" s="18"/>
      <c r="D93" s="33"/>
      <c r="E93" s="33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5"/>
    </row>
    <row r="94" spans="1:19" customFormat="1" x14ac:dyDescent="0.25">
      <c r="B94" s="18"/>
      <c r="D94" s="33"/>
      <c r="E94" s="33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5"/>
    </row>
    <row r="95" spans="1:19" customFormat="1" x14ac:dyDescent="0.25">
      <c r="B95" s="18"/>
      <c r="D95" s="33"/>
      <c r="E95" s="33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5"/>
    </row>
    <row r="96" spans="1:19" customFormat="1" x14ac:dyDescent="0.25">
      <c r="B96" s="18"/>
      <c r="D96" s="33"/>
      <c r="E96" s="33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5"/>
    </row>
    <row r="97" spans="2:19" customFormat="1" x14ac:dyDescent="0.25">
      <c r="B97" s="18"/>
      <c r="D97" s="33"/>
      <c r="E97" s="33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5"/>
    </row>
    <row r="98" spans="2:19" customFormat="1" x14ac:dyDescent="0.25">
      <c r="B98" s="18"/>
      <c r="D98" s="42"/>
      <c r="E98" s="42"/>
      <c r="F98" s="42"/>
      <c r="G98" s="42"/>
      <c r="H98" s="36"/>
      <c r="I98" s="36"/>
      <c r="J98" s="43"/>
      <c r="K98" s="43"/>
      <c r="L98" s="43"/>
      <c r="M98" s="43"/>
      <c r="N98" s="36"/>
      <c r="O98" s="34"/>
      <c r="P98" s="34"/>
      <c r="Q98" s="34"/>
      <c r="R98" s="34"/>
      <c r="S98" s="35"/>
    </row>
    <row r="99" spans="2:19" customFormat="1" ht="15.75" x14ac:dyDescent="0.25">
      <c r="B99" s="18"/>
      <c r="D99" s="37" t="s">
        <v>101</v>
      </c>
      <c r="E99" s="37"/>
      <c r="F99" s="37"/>
      <c r="G99" s="37"/>
      <c r="H99" s="34"/>
      <c r="I99" s="34"/>
      <c r="J99" s="38" t="s">
        <v>98</v>
      </c>
      <c r="K99" s="38"/>
      <c r="L99" s="38"/>
      <c r="M99" s="38"/>
      <c r="N99" s="38"/>
      <c r="O99" s="38"/>
      <c r="P99" s="38"/>
      <c r="Q99" s="38"/>
      <c r="R99" s="34"/>
      <c r="S99" s="35"/>
    </row>
    <row r="100" spans="2:19" customFormat="1" ht="15.75" x14ac:dyDescent="0.25">
      <c r="B100" s="18"/>
      <c r="D100" s="39" t="s">
        <v>99</v>
      </c>
      <c r="E100" s="39"/>
      <c r="F100" s="39"/>
      <c r="G100" s="39"/>
      <c r="H100" s="34"/>
      <c r="I100" s="34"/>
      <c r="J100" s="39" t="s">
        <v>100</v>
      </c>
      <c r="K100" s="39"/>
      <c r="L100" s="39"/>
      <c r="M100" s="39"/>
      <c r="N100" s="39"/>
      <c r="O100" s="39"/>
      <c r="P100" s="39"/>
      <c r="Q100" s="39"/>
      <c r="R100" s="34"/>
      <c r="S100" s="35"/>
    </row>
    <row r="101" spans="2:19" customFormat="1" x14ac:dyDescent="0.25">
      <c r="B101" s="18"/>
      <c r="D101" s="33"/>
      <c r="E101" s="33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5"/>
    </row>
  </sheetData>
  <sheetProtection algorithmName="SHA-512" hashValue="yp2anMekP1nqYB5Ab7pk2HlQyogRAsqFA7mP4iWupphCs5vqBwaeWKpfbrzD22RToFtnkYHuTydepNYp/44hDQ==" saltValue="1Bzt5/tcyH19PAw9Uimwhw==" spinCount="100000" sheet="1" selectLockedCells="1"/>
  <mergeCells count="19"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  <mergeCell ref="D99:G99"/>
    <mergeCell ref="J99:Q99"/>
    <mergeCell ref="D100:G100"/>
    <mergeCell ref="J100:Q100"/>
    <mergeCell ref="C87:E87"/>
    <mergeCell ref="C88:E88"/>
  </mergeCells>
  <pageMargins left="0.70866141732283461" right="0.70866141732283461" top="0.74803149606299213" bottom="0.74803149606299213" header="0.31496062992125984" footer="0.31496062992125984"/>
  <pageSetup paperSize="5" scale="54" fitToHeight="0" orientation="landscape" r:id="rId1"/>
  <rowBreaks count="1" manualBreakCount="1">
    <brk id="61" min="2" max="17" man="1"/>
  </rowBreaks>
  <colBreaks count="1" manualBreakCount="1">
    <brk id="2" max="9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NOVIEMBRE 2023</vt:lpstr>
      <vt:lpstr>'NOVIEMBRE 2023'!Área_de_impresión</vt:lpstr>
      <vt:lpstr>'NOVIEMBRE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Alberto Rodríguez Meriño</dc:creator>
  <cp:lastModifiedBy>Heiliany Lopez</cp:lastModifiedBy>
  <cp:lastPrinted>2023-06-15T19:48:01Z</cp:lastPrinted>
  <dcterms:created xsi:type="dcterms:W3CDTF">2023-02-10T14:39:51Z</dcterms:created>
  <dcterms:modified xsi:type="dcterms:W3CDTF">2023-12-14T14:56:51Z</dcterms:modified>
</cp:coreProperties>
</file>