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7-Julio/"/>
    </mc:Choice>
  </mc:AlternateContent>
  <xr:revisionPtr revIDLastSave="0" documentId="14_{132A62AC-5816-4DB7-80B4-BACB79CE73B2}" xr6:coauthVersionLast="47" xr6:coauthVersionMax="47" xr10:uidLastSave="{00000000-0000-0000-0000-000000000000}"/>
  <bookViews>
    <workbookView xWindow="2037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4" l="1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11" i="14"/>
  <c r="K18" i="14"/>
  <c r="K11" i="14" s="1"/>
  <c r="K12" i="14"/>
  <c r="K85" i="14" s="1"/>
  <c r="K28" i="14"/>
  <c r="K54" i="14"/>
  <c r="J54" i="14"/>
  <c r="I85" i="14"/>
  <c r="H85" i="14"/>
  <c r="F85" i="14"/>
  <c r="G85" i="14"/>
  <c r="I54" i="14"/>
  <c r="I28" i="14"/>
  <c r="H28" i="14"/>
  <c r="D12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Q77" i="14"/>
  <c r="Q76" i="14" s="1"/>
  <c r="P77" i="14"/>
  <c r="P76" i="14" s="1"/>
  <c r="O77" i="14"/>
  <c r="O76" i="14" s="1"/>
  <c r="N77" i="14"/>
  <c r="M77" i="14"/>
  <c r="M76" i="14" s="1"/>
  <c r="L77" i="14"/>
  <c r="K77" i="14"/>
  <c r="J77" i="14"/>
  <c r="I77" i="14"/>
  <c r="I76" i="14" s="1"/>
  <c r="H77" i="14"/>
  <c r="H76" i="14" s="1"/>
  <c r="G77" i="14"/>
  <c r="G76" i="14" s="1"/>
  <c r="F77" i="14"/>
  <c r="E77" i="14"/>
  <c r="E76" i="14" s="1"/>
  <c r="D77" i="14"/>
  <c r="N76" i="14"/>
  <c r="L76" i="14"/>
  <c r="J76" i="14"/>
  <c r="D76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D54" i="14"/>
  <c r="E47" i="14"/>
  <c r="D47" i="14"/>
  <c r="E38" i="14"/>
  <c r="D38" i="14"/>
  <c r="Q28" i="14"/>
  <c r="P28" i="14"/>
  <c r="O28" i="14"/>
  <c r="N28" i="14"/>
  <c r="M28" i="14"/>
  <c r="L28" i="14"/>
  <c r="J28" i="14"/>
  <c r="G28" i="14"/>
  <c r="F28" i="14"/>
  <c r="E28" i="14"/>
  <c r="D28" i="14"/>
  <c r="Q18" i="14"/>
  <c r="P18" i="14"/>
  <c r="O18" i="14"/>
  <c r="N18" i="14"/>
  <c r="M18" i="14"/>
  <c r="L18" i="14"/>
  <c r="J18" i="14"/>
  <c r="I18" i="14"/>
  <c r="H18" i="14"/>
  <c r="G18" i="14"/>
  <c r="F18" i="14"/>
  <c r="D18" i="14"/>
  <c r="Q12" i="14"/>
  <c r="P12" i="14"/>
  <c r="O12" i="14"/>
  <c r="N12" i="14"/>
  <c r="M12" i="14"/>
  <c r="L12" i="14"/>
  <c r="J12" i="14"/>
  <c r="I12" i="14"/>
  <c r="H12" i="14"/>
  <c r="G12" i="14"/>
  <c r="F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F76" i="14" l="1"/>
  <c r="K76" i="14"/>
  <c r="L11" i="14"/>
  <c r="Q85" i="14"/>
  <c r="G11" i="14"/>
  <c r="N11" i="14"/>
  <c r="N85" i="14"/>
  <c r="P85" i="14"/>
  <c r="P11" i="14" s="1"/>
  <c r="M85" i="14"/>
  <c r="O11" i="14"/>
  <c r="I11" i="14"/>
  <c r="Q11" i="14"/>
  <c r="E85" i="14"/>
  <c r="J85" i="14"/>
  <c r="F11" i="14"/>
  <c r="M11" i="14"/>
  <c r="H11" i="14"/>
  <c r="D11" i="14"/>
  <c r="J11" i="14"/>
  <c r="D85" i="14"/>
  <c r="L85" i="14"/>
  <c r="O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11" i="12" l="1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<sst xmlns="http://schemas.openxmlformats.org/spreadsheetml/2006/main" count="1350" uniqueCount="114">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</sst>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99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107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106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103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104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101"/>
  <sheetViews>
    <sheetView tabSelected="1" zoomScale="70" zoomScaleNormal="70" zoomScaleSheetLayoutView="70" workbookViewId="0">
      <selection activeCell="A6" sqref="A6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111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F11" s="9">
        <f>SUM(F12+F18+E28+E38+E47+E54+E64+E69+E72)</f>
        <v>8895947.7400000002</v>
      </c>
      <c r="G11" s="9">
        <f>SUM(G12+G18+F28+F38+F47+F54+F64+F69+F72)</f>
        <v>11150259.43</v>
      </c>
      <c r="H11" s="9">
        <f t="shared" ref="H11:Q11" si="0">SUM(H12+H18+H28+H38+H47+H54+H64+H69+H72)</f>
        <v>9729846.0699999984</v>
      </c>
      <c r="I11" s="9">
        <f t="shared" si="0"/>
        <v>4755921.8100000005</v>
      </c>
      <c r="J11" s="9">
        <f t="shared" si="0"/>
        <v>25429109.580000002</v>
      </c>
      <c r="K11" s="9">
        <f>SUM(K12+K18+K28+K38+K47+K54+K64+K69+K72)</f>
        <v>19954816.399999999</v>
      </c>
      <c r="L11" s="9">
        <f t="shared" si="0"/>
        <v>13763166.82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+SUM(F11:Q11)</f>
        <v>93679067.849999994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>SUM(G13:G17)</f>
        <v>8845845.379999999</v>
      </c>
      <c r="H12" s="39">
        <f t="shared" ref="H12:Q12" si="1">SUM(H13:H17)</f>
        <v>8471028.4499999993</v>
      </c>
      <c r="I12" s="39">
        <f t="shared" si="1"/>
        <v>378200.81</v>
      </c>
      <c r="J12" s="39">
        <f t="shared" si="1"/>
        <v>18779012.02</v>
      </c>
      <c r="K12" s="39">
        <f>SUM(K13:K17)</f>
        <v>15220800.809999999</v>
      </c>
      <c r="L12" s="39">
        <f t="shared" si="1"/>
        <v>9557310.8200000003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40">
        <f>SUM(P13:P17)</f>
        <v>0</v>
      </c>
      <c r="Q12" s="39">
        <f t="shared" si="1"/>
        <v>0</v>
      </c>
      <c r="R12" s="39">
        <f t="shared" ref="R12:R75" si="2">+SUM(F12:Q12)</f>
        <v>70148146.030000001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>
        <v>7432110.25</v>
      </c>
      <c r="H13" s="4">
        <v>7332110.25</v>
      </c>
      <c r="I13" s="4">
        <v>71229.81</v>
      </c>
      <c r="J13" s="4">
        <v>15781986.380000001</v>
      </c>
      <c r="K13" s="4">
        <v>8429015.0999999996</v>
      </c>
      <c r="L13" s="4">
        <v>8036493.1900000004</v>
      </c>
      <c r="O13" s="18"/>
      <c r="P13" s="18"/>
      <c r="Q13" s="2"/>
      <c r="R13" s="9">
        <f t="shared" si="2"/>
        <v>54559051.539999999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>
        <v>282000</v>
      </c>
      <c r="H14" s="4">
        <v>0</v>
      </c>
      <c r="I14" s="4">
        <v>297000</v>
      </c>
      <c r="J14" s="4">
        <v>594000</v>
      </c>
      <c r="K14" s="4">
        <v>5533791.25</v>
      </c>
      <c r="L14" s="4">
        <v>297000</v>
      </c>
      <c r="O14" s="18"/>
      <c r="P14" s="18"/>
      <c r="Q14" s="2"/>
      <c r="R14" s="9">
        <f t="shared" si="2"/>
        <v>7285791.25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H15" s="4">
        <v>22460.85</v>
      </c>
      <c r="K15" s="4">
        <v>4263.83</v>
      </c>
      <c r="L15" s="4">
        <v>0</v>
      </c>
      <c r="O15" s="18"/>
      <c r="P15" s="18"/>
      <c r="Q15" s="2"/>
      <c r="R15" s="9">
        <f t="shared" si="2"/>
        <v>26724.68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L16" s="4">
        <v>0</v>
      </c>
      <c r="P16" s="20"/>
      <c r="Q16" s="2"/>
      <c r="R16" s="9">
        <f t="shared" si="2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>
        <v>1131735.1299999999</v>
      </c>
      <c r="H17" s="4">
        <v>1116457.3500000001</v>
      </c>
      <c r="I17" s="4">
        <v>9971</v>
      </c>
      <c r="J17" s="4">
        <v>2403025.64</v>
      </c>
      <c r="K17" s="4">
        <v>1253730.6299999999</v>
      </c>
      <c r="L17" s="4">
        <v>1223817.6299999999</v>
      </c>
      <c r="O17" s="18"/>
      <c r="P17" s="18"/>
      <c r="Q17" s="2"/>
      <c r="R17" s="9">
        <f t="shared" si="2"/>
        <v>8276578.5599999996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/>
      <c r="F18" s="39">
        <f>SUM(F19:F27)</f>
        <v>0</v>
      </c>
      <c r="G18" s="39">
        <f>SUM(G19:G27)</f>
        <v>2304414.0499999998</v>
      </c>
      <c r="H18" s="39">
        <f t="shared" ref="H18:Q18" si="4">SUM(H19:H27)</f>
        <v>972555.77999999991</v>
      </c>
      <c r="I18" s="39">
        <f t="shared" si="4"/>
        <v>2413443.4</v>
      </c>
      <c r="J18" s="39">
        <f t="shared" si="4"/>
        <v>2576803.9700000007</v>
      </c>
      <c r="K18" s="39">
        <f>SUM(K19:K27)</f>
        <v>2999661.5900000003</v>
      </c>
      <c r="L18" s="39">
        <f t="shared" si="4"/>
        <v>2056305.85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40">
        <f>SUM(P19:P27)</f>
        <v>0</v>
      </c>
      <c r="Q18" s="39">
        <f t="shared" si="4"/>
        <v>0</v>
      </c>
      <c r="R18" s="39">
        <f t="shared" si="2"/>
        <v>13323184.640000001</v>
      </c>
    </row>
    <row r="19" spans="1:18" x14ac:dyDescent="0.25">
      <c r="A19" s="16"/>
      <c r="C19" s="17" t="s">
        <v>30</v>
      </c>
      <c r="D19" s="21">
        <v>14273688.76</v>
      </c>
      <c r="F19" s="21">
        <v>0</v>
      </c>
      <c r="G19" s="4">
        <v>2195988.5499999998</v>
      </c>
      <c r="H19" s="4">
        <v>61134.94</v>
      </c>
      <c r="I19" s="4">
        <v>1132285.1000000001</v>
      </c>
      <c r="J19" s="4">
        <v>2218755.7000000002</v>
      </c>
      <c r="K19" s="4">
        <v>1347933.24</v>
      </c>
      <c r="L19" s="4">
        <v>1277748.06</v>
      </c>
      <c r="O19" s="18"/>
      <c r="P19" s="18"/>
      <c r="Q19" s="2"/>
      <c r="R19" s="9">
        <f t="shared" si="2"/>
        <v>8233845.5899999999</v>
      </c>
    </row>
    <row r="20" spans="1:18" x14ac:dyDescent="0.25">
      <c r="A20" s="16"/>
      <c r="C20" s="17" t="s">
        <v>31</v>
      </c>
      <c r="D20" s="21">
        <v>183799.01</v>
      </c>
      <c r="F20" s="21">
        <v>0</v>
      </c>
      <c r="I20" s="4">
        <v>21240</v>
      </c>
      <c r="P20" s="3"/>
      <c r="Q20" s="2"/>
      <c r="R20" s="9">
        <f t="shared" si="2"/>
        <v>21240</v>
      </c>
    </row>
    <row r="21" spans="1:18" x14ac:dyDescent="0.25">
      <c r="C21" s="17" t="s">
        <v>32</v>
      </c>
      <c r="D21" s="21">
        <v>250000</v>
      </c>
      <c r="F21" s="21">
        <v>0</v>
      </c>
      <c r="H21" s="4">
        <v>168400</v>
      </c>
      <c r="K21" s="4">
        <v>34000</v>
      </c>
      <c r="P21" s="20"/>
      <c r="Q21" s="2"/>
      <c r="R21" s="9">
        <f t="shared" si="2"/>
        <v>202400</v>
      </c>
    </row>
    <row r="22" spans="1:18" x14ac:dyDescent="0.25">
      <c r="C22" s="17" t="s">
        <v>33</v>
      </c>
      <c r="D22" s="21">
        <v>100000</v>
      </c>
      <c r="F22" s="21">
        <v>0</v>
      </c>
      <c r="P22" s="20"/>
      <c r="Q22" s="2"/>
      <c r="R22" s="9">
        <f t="shared" si="2"/>
        <v>0</v>
      </c>
    </row>
    <row r="23" spans="1:18" x14ac:dyDescent="0.25">
      <c r="C23" s="17" t="s">
        <v>34</v>
      </c>
      <c r="D23" s="21">
        <v>525000</v>
      </c>
      <c r="F23" s="21">
        <v>0</v>
      </c>
      <c r="H23" s="4">
        <v>124560</v>
      </c>
      <c r="J23" s="4">
        <v>19000</v>
      </c>
      <c r="K23" s="4">
        <v>24780</v>
      </c>
      <c r="L23" s="4">
        <v>128257.39</v>
      </c>
      <c r="P23" s="18"/>
      <c r="Q23" s="2"/>
      <c r="R23" s="9">
        <f t="shared" si="2"/>
        <v>296597.39</v>
      </c>
    </row>
    <row r="24" spans="1:18" x14ac:dyDescent="0.25">
      <c r="A24" s="16"/>
      <c r="C24" s="17" t="s">
        <v>35</v>
      </c>
      <c r="D24" s="21">
        <v>3100117</v>
      </c>
      <c r="F24" s="21">
        <v>0</v>
      </c>
      <c r="K24" s="4">
        <v>1256341.57</v>
      </c>
      <c r="P24" s="20"/>
      <c r="Q24" s="2"/>
      <c r="R24" s="9">
        <f t="shared" si="2"/>
        <v>1256341.57</v>
      </c>
    </row>
    <row r="25" spans="1:18" x14ac:dyDescent="0.25">
      <c r="A25" s="16"/>
      <c r="C25" s="17" t="s">
        <v>36</v>
      </c>
      <c r="D25" s="21">
        <v>2649883</v>
      </c>
      <c r="F25" s="21">
        <v>0</v>
      </c>
      <c r="H25" s="4">
        <v>165908</v>
      </c>
      <c r="I25" s="4">
        <v>863760.36</v>
      </c>
      <c r="J25" s="4">
        <v>264673.81</v>
      </c>
      <c r="K25" s="4">
        <v>268602.01</v>
      </c>
      <c r="L25" s="4">
        <v>82010</v>
      </c>
      <c r="O25" s="18"/>
      <c r="P25" s="18"/>
      <c r="Q25" s="2"/>
      <c r="R25" s="9">
        <f t="shared" si="2"/>
        <v>1644954.18</v>
      </c>
    </row>
    <row r="26" spans="1:18" x14ac:dyDescent="0.25">
      <c r="A26" s="16"/>
      <c r="C26" s="17" t="s">
        <v>37</v>
      </c>
      <c r="D26" s="21">
        <v>3864649.22</v>
      </c>
      <c r="F26" s="21">
        <v>0</v>
      </c>
      <c r="H26" s="4">
        <v>396656.24</v>
      </c>
      <c r="I26" s="4">
        <v>153835</v>
      </c>
      <c r="J26" s="4">
        <v>20052.72</v>
      </c>
      <c r="K26" s="4">
        <v>15204.06</v>
      </c>
      <c r="L26" s="4">
        <v>566940.4</v>
      </c>
      <c r="P26" s="20"/>
      <c r="Q26" s="2"/>
      <c r="R26" s="9">
        <f t="shared" si="2"/>
        <v>1152688.42</v>
      </c>
    </row>
    <row r="27" spans="1:18" x14ac:dyDescent="0.25">
      <c r="A27" s="16"/>
      <c r="C27" s="17" t="s">
        <v>38</v>
      </c>
      <c r="D27" s="21">
        <v>6335000</v>
      </c>
      <c r="F27" s="21">
        <v>0</v>
      </c>
      <c r="G27" s="4">
        <v>108425.5</v>
      </c>
      <c r="H27" s="4">
        <v>55896.6</v>
      </c>
      <c r="I27" s="4">
        <v>242322.94</v>
      </c>
      <c r="J27" s="4">
        <v>54321.74</v>
      </c>
      <c r="K27" s="4">
        <v>52800.71</v>
      </c>
      <c r="L27" s="4">
        <v>1350</v>
      </c>
      <c r="O27" s="18"/>
      <c r="P27" s="18"/>
      <c r="Q27" s="2"/>
      <c r="R27" s="9">
        <f t="shared" si="2"/>
        <v>515117.49000000005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+H30+H35+H37</f>
        <v>286261.83999999997</v>
      </c>
      <c r="I28" s="39">
        <f>SUM(I29:I37)</f>
        <v>1835657.6</v>
      </c>
      <c r="J28" s="39">
        <f t="shared" si="5"/>
        <v>703925.05999999994</v>
      </c>
      <c r="K28" s="39">
        <f>SUM(K29:K37)</f>
        <v>1611486.22</v>
      </c>
      <c r="L28" s="39">
        <f t="shared" si="5"/>
        <v>2149550.15</v>
      </c>
      <c r="M28" s="39">
        <f t="shared" si="5"/>
        <v>0</v>
      </c>
      <c r="N28" s="39">
        <f t="shared" si="5"/>
        <v>0</v>
      </c>
      <c r="O28" s="39">
        <f>SUM(O29:O37)</f>
        <v>0</v>
      </c>
      <c r="P28" s="40">
        <f>SUM(P29:P37)</f>
        <v>0</v>
      </c>
      <c r="Q28" s="39">
        <f t="shared" si="5"/>
        <v>0</v>
      </c>
      <c r="R28" s="39">
        <f t="shared" si="2"/>
        <v>6586880.8699999992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I29" s="4">
        <v>60265.13</v>
      </c>
      <c r="J29" s="4">
        <v>96110.36</v>
      </c>
      <c r="K29" s="4">
        <v>169779.77</v>
      </c>
      <c r="L29" s="4">
        <v>57740.4</v>
      </c>
      <c r="O29" s="18"/>
      <c r="P29" s="18"/>
      <c r="Q29" s="2"/>
      <c r="R29" s="9">
        <f t="shared" si="2"/>
        <v>383895.66000000003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H30" s="4">
        <v>121515.92</v>
      </c>
      <c r="O30" s="18"/>
      <c r="P30" s="18"/>
      <c r="Q30" s="2"/>
      <c r="R30" s="9">
        <f t="shared" si="2"/>
        <v>121515.92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I31" s="4">
        <v>61711.46</v>
      </c>
      <c r="J31" s="4">
        <v>118864.94</v>
      </c>
      <c r="K31" s="4">
        <v>51982.42</v>
      </c>
      <c r="O31" s="18"/>
      <c r="P31" s="18"/>
      <c r="Q31" s="2"/>
      <c r="R31" s="9">
        <f t="shared" si="2"/>
        <v>232558.82</v>
      </c>
    </row>
    <row r="32" spans="1:18" x14ac:dyDescent="0.25">
      <c r="C32" s="17" t="s">
        <v>43</v>
      </c>
      <c r="D32" s="21">
        <v>100000</v>
      </c>
      <c r="E32" s="21">
        <v>0</v>
      </c>
      <c r="J32" s="4">
        <v>53895</v>
      </c>
      <c r="P32" s="20"/>
      <c r="Q32" s="2"/>
      <c r="R32" s="9">
        <f t="shared" si="2"/>
        <v>53895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K33" s="4">
        <v>21165.57</v>
      </c>
      <c r="O33" s="18"/>
      <c r="P33" s="18"/>
      <c r="Q33" s="2"/>
      <c r="R33" s="9">
        <f t="shared" si="2"/>
        <v>21165.57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J34" s="4">
        <v>431.88</v>
      </c>
      <c r="K34" s="4">
        <v>119217.29</v>
      </c>
      <c r="O34" s="18"/>
      <c r="P34" s="18"/>
      <c r="Q34" s="2"/>
      <c r="R34" s="9">
        <f t="shared" si="2"/>
        <v>119649.17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H35" s="4">
        <v>118242.12</v>
      </c>
      <c r="I35" s="4">
        <v>1662654.87</v>
      </c>
      <c r="J35" s="4">
        <v>200945.16</v>
      </c>
      <c r="K35" s="4">
        <v>815340.66</v>
      </c>
      <c r="L35" s="4">
        <v>1697990.65</v>
      </c>
      <c r="O35" s="18"/>
      <c r="P35" s="18"/>
      <c r="Q35" s="2"/>
      <c r="R35" s="9">
        <f t="shared" si="2"/>
        <v>4495173.46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9">
        <f t="shared" si="2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H37" s="4">
        <v>46503.8</v>
      </c>
      <c r="I37" s="4">
        <v>51026.14</v>
      </c>
      <c r="J37" s="4">
        <v>233677.72</v>
      </c>
      <c r="K37" s="4">
        <v>434000.51</v>
      </c>
      <c r="L37" s="4">
        <v>393819.1</v>
      </c>
      <c r="O37" s="18"/>
      <c r="P37" s="18"/>
      <c r="Q37" s="2"/>
      <c r="R37" s="9">
        <f t="shared" si="2"/>
        <v>1159027.27</v>
      </c>
    </row>
    <row r="38" spans="1:19" s="11" customFormat="1" hidden="1" x14ac:dyDescent="0.25">
      <c r="C38" s="38" t="s">
        <v>49</v>
      </c>
      <c r="D38" s="21">
        <f t="shared" ref="D38:E38" si="6">SUM(D39:D46)</f>
        <v>0</v>
      </c>
      <c r="E38" s="39">
        <f t="shared" si="6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9">
        <f t="shared" si="2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9">
        <f t="shared" si="2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9">
        <f t="shared" si="2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9">
        <f t="shared" si="2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9">
        <f t="shared" si="2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9">
        <f t="shared" si="2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9">
        <f t="shared" si="2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9">
        <f t="shared" si="2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9">
        <f t="shared" si="2"/>
        <v>0</v>
      </c>
    </row>
    <row r="47" spans="1:19" s="11" customFormat="1" hidden="1" x14ac:dyDescent="0.25">
      <c r="C47" s="12" t="s">
        <v>58</v>
      </c>
      <c r="D47" s="21">
        <f t="shared" ref="D47:E47" si="7">SUM(D48:D53)</f>
        <v>0</v>
      </c>
      <c r="E47" s="13">
        <f t="shared" si="7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9">
        <f t="shared" si="2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9">
        <f t="shared" si="2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9">
        <f t="shared" si="2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9">
        <f t="shared" si="2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9">
        <f t="shared" si="2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>
        <f t="shared" si="2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9">
        <f t="shared" si="2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39">
        <v>0</v>
      </c>
      <c r="F54" s="39"/>
      <c r="G54" s="39"/>
      <c r="H54" s="39"/>
      <c r="I54" s="39">
        <f>+I55+I56+I57+I58+I59+I60+I61+I62+I63</f>
        <v>128620</v>
      </c>
      <c r="J54" s="39">
        <f>+J55++J56+J57+J58</f>
        <v>3369368.53</v>
      </c>
      <c r="K54" s="39">
        <f>+K59</f>
        <v>122867.78</v>
      </c>
      <c r="L54" s="39"/>
      <c r="M54" s="39"/>
      <c r="N54" s="39"/>
      <c r="O54" s="39"/>
      <c r="P54" s="40"/>
      <c r="Q54" s="39"/>
      <c r="R54" s="39">
        <f t="shared" si="2"/>
        <v>3620856.3099999996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J55" s="4">
        <v>962.53</v>
      </c>
      <c r="P55" s="20"/>
      <c r="Q55" s="2"/>
      <c r="R55" s="9">
        <f t="shared" si="2"/>
        <v>962.53</v>
      </c>
    </row>
    <row r="56" spans="1:18" x14ac:dyDescent="0.25">
      <c r="C56" s="17" t="s">
        <v>67</v>
      </c>
      <c r="D56" s="21">
        <v>195000</v>
      </c>
      <c r="E56" s="21">
        <v>0</v>
      </c>
      <c r="P56" s="2"/>
      <c r="Q56" s="2"/>
      <c r="R56" s="9">
        <f t="shared" si="2"/>
        <v>0</v>
      </c>
    </row>
    <row r="57" spans="1:18" x14ac:dyDescent="0.25">
      <c r="C57" s="17" t="s">
        <v>68</v>
      </c>
      <c r="D57" s="21">
        <v>9180000</v>
      </c>
      <c r="E57" s="21">
        <v>0</v>
      </c>
      <c r="J57" s="4">
        <v>3279630</v>
      </c>
      <c r="N57" s="23"/>
      <c r="P57" s="2"/>
      <c r="Q57" s="2"/>
      <c r="R57" s="9">
        <f t="shared" si="2"/>
        <v>3279630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J58" s="4">
        <v>88776</v>
      </c>
      <c r="P58" s="3"/>
      <c r="Q58" s="2"/>
      <c r="R58" s="9">
        <f t="shared" si="2"/>
        <v>88776</v>
      </c>
    </row>
    <row r="59" spans="1:18" x14ac:dyDescent="0.25">
      <c r="C59" s="17" t="s">
        <v>70</v>
      </c>
      <c r="D59" s="21">
        <v>430000</v>
      </c>
      <c r="E59" s="21">
        <v>0</v>
      </c>
      <c r="I59" s="4">
        <v>118472</v>
      </c>
      <c r="K59" s="4">
        <v>122867.78</v>
      </c>
      <c r="N59" s="23"/>
      <c r="P59" s="2"/>
      <c r="Q59" s="2"/>
      <c r="R59" s="9">
        <f t="shared" si="2"/>
        <v>241339.78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9">
        <f t="shared" si="2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9">
        <f t="shared" si="2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9">
        <f t="shared" si="2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>
        <v>10148</v>
      </c>
      <c r="J63" s="22"/>
      <c r="K63" s="22"/>
      <c r="L63" s="22"/>
      <c r="M63" s="22"/>
      <c r="N63" s="22"/>
      <c r="O63" s="22"/>
      <c r="P63" s="2"/>
      <c r="Q63" s="2"/>
      <c r="R63" s="9">
        <f t="shared" si="2"/>
        <v>10148</v>
      </c>
    </row>
    <row r="64" spans="1:18" hidden="1" x14ac:dyDescent="0.25">
      <c r="C64" s="12" t="s">
        <v>75</v>
      </c>
      <c r="D64" s="13">
        <f t="shared" ref="D64:E64" si="8">SUM(D65:D68)</f>
        <v>0</v>
      </c>
      <c r="E64" s="13">
        <f t="shared" si="8"/>
        <v>0</v>
      </c>
      <c r="F64" s="13">
        <f>SUM(F65:F68)</f>
        <v>0</v>
      </c>
      <c r="G64" s="13">
        <f t="shared" ref="G64:Q64" si="9">SUM(G65:G68)</f>
        <v>0</v>
      </c>
      <c r="H64" s="13">
        <f t="shared" si="9"/>
        <v>0</v>
      </c>
      <c r="I64" s="13">
        <f t="shared" si="9"/>
        <v>0</v>
      </c>
      <c r="J64" s="13">
        <f t="shared" si="9"/>
        <v>0</v>
      </c>
      <c r="K64" s="13">
        <f t="shared" si="9"/>
        <v>0</v>
      </c>
      <c r="L64" s="13">
        <f t="shared" si="9"/>
        <v>0</v>
      </c>
      <c r="M64" s="13">
        <f t="shared" si="9"/>
        <v>0</v>
      </c>
      <c r="N64" s="13">
        <f t="shared" si="9"/>
        <v>0</v>
      </c>
      <c r="O64" s="13">
        <f t="shared" si="9"/>
        <v>0</v>
      </c>
      <c r="P64" s="13">
        <f t="shared" si="9"/>
        <v>0</v>
      </c>
      <c r="Q64" s="13">
        <f t="shared" si="9"/>
        <v>0</v>
      </c>
      <c r="R64" s="9">
        <f t="shared" si="2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9">
        <f t="shared" si="2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9">
        <f t="shared" si="2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9">
        <f t="shared" si="2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9">
        <f t="shared" si="2"/>
        <v>0</v>
      </c>
    </row>
    <row r="69" spans="2:19" hidden="1" x14ac:dyDescent="0.25">
      <c r="C69" s="12" t="s">
        <v>80</v>
      </c>
      <c r="D69" s="13">
        <f t="shared" ref="D69:E69" si="10">SUM(D70:D71)</f>
        <v>0</v>
      </c>
      <c r="E69" s="13">
        <f t="shared" si="10"/>
        <v>0</v>
      </c>
      <c r="F69" s="13">
        <f>SUM(F70:F71)</f>
        <v>0</v>
      </c>
      <c r="G69" s="13">
        <f t="shared" ref="G69:Q69" si="11">SUM(G70:G71)</f>
        <v>0</v>
      </c>
      <c r="H69" s="13">
        <f t="shared" si="11"/>
        <v>0</v>
      </c>
      <c r="I69" s="13">
        <f t="shared" si="11"/>
        <v>0</v>
      </c>
      <c r="J69" s="13">
        <f t="shared" si="11"/>
        <v>0</v>
      </c>
      <c r="K69" s="13">
        <f t="shared" si="11"/>
        <v>0</v>
      </c>
      <c r="L69" s="13">
        <f t="shared" si="11"/>
        <v>0</v>
      </c>
      <c r="M69" s="13">
        <f t="shared" si="11"/>
        <v>0</v>
      </c>
      <c r="N69" s="13">
        <f t="shared" si="11"/>
        <v>0</v>
      </c>
      <c r="O69" s="13">
        <f t="shared" si="11"/>
        <v>0</v>
      </c>
      <c r="P69" s="13">
        <f t="shared" si="11"/>
        <v>0</v>
      </c>
      <c r="Q69" s="13">
        <f t="shared" si="11"/>
        <v>0</v>
      </c>
      <c r="R69" s="9">
        <f t="shared" si="2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9">
        <f t="shared" si="2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9">
        <f t="shared" si="2"/>
        <v>0</v>
      </c>
    </row>
    <row r="72" spans="2:19" hidden="1" x14ac:dyDescent="0.25">
      <c r="C72" s="12" t="s">
        <v>83</v>
      </c>
      <c r="D72" s="13">
        <f t="shared" ref="D72:E72" si="12">SUM(D73:D75)</f>
        <v>0</v>
      </c>
      <c r="E72" s="13">
        <f t="shared" si="12"/>
        <v>0</v>
      </c>
      <c r="F72" s="13">
        <f>SUM(F73:F75)</f>
        <v>0</v>
      </c>
      <c r="G72" s="13">
        <f t="shared" ref="G72:Q72" si="13">SUM(G73:G75)</f>
        <v>0</v>
      </c>
      <c r="H72" s="13">
        <f t="shared" si="13"/>
        <v>0</v>
      </c>
      <c r="I72" s="13">
        <f t="shared" si="13"/>
        <v>0</v>
      </c>
      <c r="J72" s="13">
        <f t="shared" si="13"/>
        <v>0</v>
      </c>
      <c r="K72" s="13">
        <f t="shared" si="13"/>
        <v>0</v>
      </c>
      <c r="L72" s="13">
        <f t="shared" si="13"/>
        <v>0</v>
      </c>
      <c r="M72" s="13">
        <f t="shared" si="13"/>
        <v>0</v>
      </c>
      <c r="N72" s="13">
        <f t="shared" si="13"/>
        <v>0</v>
      </c>
      <c r="O72" s="13">
        <f t="shared" si="13"/>
        <v>0</v>
      </c>
      <c r="P72" s="13">
        <f t="shared" si="13"/>
        <v>0</v>
      </c>
      <c r="Q72" s="13">
        <f t="shared" si="13"/>
        <v>0</v>
      </c>
      <c r="R72" s="9">
        <f t="shared" si="2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9">
        <f t="shared" si="2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9">
        <f t="shared" si="2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9">
        <f t="shared" si="2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4">SUM(E77+E80+E83)</f>
        <v>0</v>
      </c>
      <c r="F76" s="25">
        <f t="shared" si="14"/>
        <v>0</v>
      </c>
      <c r="G76" s="26">
        <f t="shared" si="14"/>
        <v>0</v>
      </c>
      <c r="H76" s="26">
        <f t="shared" si="14"/>
        <v>0</v>
      </c>
      <c r="I76" s="26">
        <f t="shared" si="14"/>
        <v>0</v>
      </c>
      <c r="J76" s="26">
        <f t="shared" si="14"/>
        <v>0</v>
      </c>
      <c r="K76" s="26">
        <f t="shared" si="14"/>
        <v>0</v>
      </c>
      <c r="L76" s="26">
        <f t="shared" si="14"/>
        <v>0</v>
      </c>
      <c r="M76" s="26">
        <f t="shared" si="14"/>
        <v>0</v>
      </c>
      <c r="N76" s="26">
        <f t="shared" si="14"/>
        <v>0</v>
      </c>
      <c r="O76" s="26">
        <f t="shared" si="14"/>
        <v>0</v>
      </c>
      <c r="P76" s="26">
        <f t="shared" si="14"/>
        <v>0</v>
      </c>
      <c r="Q76" s="26">
        <f t="shared" si="14"/>
        <v>0</v>
      </c>
      <c r="R76" s="9">
        <f t="shared" ref="R76:R85" si="15">+SUM(F76:Q76)</f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6">SUM(E78:E79)</f>
        <v>0</v>
      </c>
      <c r="F77" s="13">
        <f>SUM(F78:F79)</f>
        <v>0</v>
      </c>
      <c r="G77" s="13">
        <f t="shared" ref="G77:Q77" si="17">SUM(G78:G79)</f>
        <v>0</v>
      </c>
      <c r="H77" s="13">
        <f t="shared" si="17"/>
        <v>0</v>
      </c>
      <c r="I77" s="13">
        <f t="shared" si="17"/>
        <v>0</v>
      </c>
      <c r="J77" s="13">
        <f t="shared" si="17"/>
        <v>0</v>
      </c>
      <c r="K77" s="13">
        <f t="shared" si="17"/>
        <v>0</v>
      </c>
      <c r="L77" s="13">
        <f t="shared" si="17"/>
        <v>0</v>
      </c>
      <c r="M77" s="13">
        <f t="shared" si="17"/>
        <v>0</v>
      </c>
      <c r="N77" s="13">
        <f t="shared" si="17"/>
        <v>0</v>
      </c>
      <c r="O77" s="13">
        <f t="shared" si="17"/>
        <v>0</v>
      </c>
      <c r="P77" s="13">
        <f t="shared" si="17"/>
        <v>0</v>
      </c>
      <c r="Q77" s="13">
        <f t="shared" si="17"/>
        <v>0</v>
      </c>
      <c r="R77" s="9">
        <f t="shared" si="15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9">
        <f t="shared" si="15"/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9">
        <f t="shared" si="15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8">SUM(D81:D82)</f>
        <v>0</v>
      </c>
      <c r="E80" s="13">
        <f t="shared" si="18"/>
        <v>0</v>
      </c>
      <c r="F80" s="13">
        <f>SUM(F81:F82)</f>
        <v>0</v>
      </c>
      <c r="G80" s="13">
        <f t="shared" ref="G80:Q80" si="19">SUM(G81:G82)</f>
        <v>0</v>
      </c>
      <c r="H80" s="13">
        <f t="shared" si="19"/>
        <v>0</v>
      </c>
      <c r="I80" s="13">
        <f t="shared" si="19"/>
        <v>0</v>
      </c>
      <c r="J80" s="13">
        <f t="shared" si="19"/>
        <v>0</v>
      </c>
      <c r="K80" s="13">
        <f t="shared" si="19"/>
        <v>0</v>
      </c>
      <c r="L80" s="13">
        <f t="shared" si="19"/>
        <v>0</v>
      </c>
      <c r="M80" s="13">
        <f t="shared" si="19"/>
        <v>0</v>
      </c>
      <c r="N80" s="13">
        <f t="shared" si="19"/>
        <v>0</v>
      </c>
      <c r="O80" s="13">
        <f t="shared" si="19"/>
        <v>0</v>
      </c>
      <c r="P80" s="13">
        <f t="shared" si="19"/>
        <v>0</v>
      </c>
      <c r="Q80" s="13">
        <f t="shared" si="19"/>
        <v>0</v>
      </c>
      <c r="R80" s="9">
        <f t="shared" si="15"/>
        <v>0</v>
      </c>
      <c r="S80" s="15"/>
    </row>
    <row r="81" spans="1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9">
        <f t="shared" si="15"/>
        <v>0</v>
      </c>
    </row>
    <row r="82" spans="1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9">
        <f t="shared" si="15"/>
        <v>0</v>
      </c>
    </row>
    <row r="83" spans="1:19" s="11" customFormat="1" hidden="1" x14ac:dyDescent="0.25">
      <c r="B83" s="24"/>
      <c r="C83" s="12" t="s">
        <v>94</v>
      </c>
      <c r="D83" s="13">
        <f t="shared" ref="D83:E83" si="20">SUM(D84)</f>
        <v>0</v>
      </c>
      <c r="E83" s="13">
        <f t="shared" si="20"/>
        <v>0</v>
      </c>
      <c r="F83" s="13">
        <f>SUM(F84)</f>
        <v>0</v>
      </c>
      <c r="G83" s="13">
        <f t="shared" ref="G83:Q83" si="21">SUM(G84)</f>
        <v>0</v>
      </c>
      <c r="H83" s="13">
        <f t="shared" si="21"/>
        <v>0</v>
      </c>
      <c r="I83" s="13">
        <f t="shared" si="21"/>
        <v>0</v>
      </c>
      <c r="J83" s="13">
        <f t="shared" si="21"/>
        <v>0</v>
      </c>
      <c r="K83" s="13">
        <f t="shared" si="21"/>
        <v>0</v>
      </c>
      <c r="L83" s="13">
        <f t="shared" si="21"/>
        <v>0</v>
      </c>
      <c r="M83" s="13">
        <f t="shared" si="21"/>
        <v>0</v>
      </c>
      <c r="N83" s="13">
        <f t="shared" si="21"/>
        <v>0</v>
      </c>
      <c r="O83" s="13">
        <f t="shared" si="21"/>
        <v>0</v>
      </c>
      <c r="P83" s="13">
        <f t="shared" si="21"/>
        <v>0</v>
      </c>
      <c r="Q83" s="13">
        <f t="shared" si="21"/>
        <v>0</v>
      </c>
      <c r="R83" s="9">
        <f t="shared" si="15"/>
        <v>0</v>
      </c>
      <c r="S83" s="15"/>
    </row>
    <row r="84" spans="1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9">
        <f t="shared" si="15"/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+F12+F18+E28+E38+E47+E54+E64+E69+E72</f>
        <v>8895947.7400000002</v>
      </c>
      <c r="F85" s="30">
        <f>+F12+F18+F28</f>
        <v>8895947.7400000002</v>
      </c>
      <c r="G85" s="32">
        <f>+G54+G28+G18+G12</f>
        <v>11150259.43</v>
      </c>
      <c r="H85" s="32">
        <f>+H12+H18+H28+H38+H47+H54+H64+H69+H72</f>
        <v>9729846.0699999984</v>
      </c>
      <c r="I85" s="32">
        <f>+I12+I18+I28+I54</f>
        <v>4755921.8100000005</v>
      </c>
      <c r="J85" s="32">
        <f t="shared" ref="J85:Q85" si="22">+J12+J18+J28+J38+J47+J54+J64+J69+J72</f>
        <v>25429109.580000002</v>
      </c>
      <c r="K85" s="32">
        <f t="shared" si="22"/>
        <v>19954816.399999999</v>
      </c>
      <c r="L85" s="32">
        <f t="shared" si="22"/>
        <v>13763166.82</v>
      </c>
      <c r="M85" s="32">
        <f t="shared" si="22"/>
        <v>0</v>
      </c>
      <c r="N85" s="32">
        <f t="shared" si="22"/>
        <v>0</v>
      </c>
      <c r="O85" s="31">
        <f t="shared" si="22"/>
        <v>0</v>
      </c>
      <c r="P85" s="30">
        <f>+P12+P18+P28+P54</f>
        <v>0</v>
      </c>
      <c r="Q85" s="32">
        <f t="shared" si="22"/>
        <v>0</v>
      </c>
      <c r="R85" s="32">
        <f t="shared" si="15"/>
        <v>93679067.849999994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112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113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9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F11:F12 F18:G18 G11:G12 E28:G28 G85 H11:H12 I11:I12 I18 J54" unlockedFormula="1"/>
    <ignoredError sqref="H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2024-02-08T16:15:25Z</cp:lastPrinted>
  <dcterms:created xsi:type="dcterms:W3CDTF">2023-02-10T14:39:51Z</dcterms:created>
  <dcterms:modified xsi:type="dcterms:W3CDTF">2024-08-09T13:31:25Z</dcterms:modified>
</cp:coreProperties>
</file>