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10-Octubre/"/>
    </mc:Choice>
  </mc:AlternateContent>
  <xr:revisionPtr revIDLastSave="0" documentId="8_{961659AC-6CF9-42D5-A363-7FB102777DD5}" xr6:coauthVersionLast="47" xr6:coauthVersionMax="47" xr10:uidLastSave="{00000000-0000-0000-0000-000000000000}"/>
  <bookViews>
    <workbookView xWindow="2037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GENERAL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">'FEBRERO 2023'!$C$1:$R$102</definedName>
    <definedName name="_xlnm.Print_Area" localSheetId="12">GENERAL!$C$1:$R$102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">'FEBRERO 2023'!$1:$10</definedName>
    <definedName name="_xlnm.Print_Titles" localSheetId="12">GENERAL!$1:$10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4" l="1"/>
  <c r="O54" i="14"/>
  <c r="R54" i="14" s="1"/>
  <c r="M54" i="14"/>
  <c r="M11" i="14" s="1"/>
  <c r="R13" i="14"/>
  <c r="R14" i="14"/>
  <c r="R15" i="14"/>
  <c r="R16" i="14"/>
  <c r="R17" i="14"/>
  <c r="R19" i="14"/>
  <c r="R20" i="14"/>
  <c r="R21" i="14"/>
  <c r="R22" i="14"/>
  <c r="R23" i="14"/>
  <c r="R24" i="14"/>
  <c r="R25" i="14"/>
  <c r="R26" i="14"/>
  <c r="R27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R41" i="14"/>
  <c r="R42" i="14"/>
  <c r="R43" i="14"/>
  <c r="R44" i="14"/>
  <c r="R45" i="14"/>
  <c r="R46" i="14"/>
  <c r="R47" i="14"/>
  <c r="R48" i="14"/>
  <c r="R49" i="14"/>
  <c r="R50" i="14"/>
  <c r="R51" i="14"/>
  <c r="R52" i="14"/>
  <c r="R53" i="14"/>
  <c r="R55" i="14"/>
  <c r="R56" i="14"/>
  <c r="R57" i="14"/>
  <c r="R58" i="14"/>
  <c r="R59" i="14"/>
  <c r="R60" i="14"/>
  <c r="R61" i="14"/>
  <c r="R62" i="14"/>
  <c r="R63" i="14"/>
  <c r="R64" i="14"/>
  <c r="R65" i="14"/>
  <c r="R66" i="14"/>
  <c r="R67" i="14"/>
  <c r="R68" i="14"/>
  <c r="R69" i="14"/>
  <c r="R70" i="14"/>
  <c r="R71" i="14"/>
  <c r="R72" i="14"/>
  <c r="R73" i="14"/>
  <c r="R74" i="14"/>
  <c r="R75" i="14"/>
  <c r="R76" i="14"/>
  <c r="R77" i="14"/>
  <c r="R78" i="14"/>
  <c r="R79" i="14"/>
  <c r="R80" i="14"/>
  <c r="R81" i="14"/>
  <c r="R82" i="14"/>
  <c r="R83" i="14"/>
  <c r="R84" i="14"/>
  <c r="K18" i="14"/>
  <c r="K11" i="14" s="1"/>
  <c r="K12" i="14"/>
  <c r="K85" i="14" s="1"/>
  <c r="K28" i="14"/>
  <c r="K54" i="14"/>
  <c r="J54" i="14"/>
  <c r="I85" i="14"/>
  <c r="H85" i="14"/>
  <c r="F85" i="14"/>
  <c r="G85" i="14"/>
  <c r="I54" i="14"/>
  <c r="I28" i="14"/>
  <c r="H28" i="14"/>
  <c r="D12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Q77" i="14"/>
  <c r="Q76" i="14" s="1"/>
  <c r="P77" i="14"/>
  <c r="P76" i="14" s="1"/>
  <c r="O77" i="14"/>
  <c r="O76" i="14" s="1"/>
  <c r="N77" i="14"/>
  <c r="M77" i="14"/>
  <c r="M76" i="14" s="1"/>
  <c r="L77" i="14"/>
  <c r="K77" i="14"/>
  <c r="J77" i="14"/>
  <c r="I77" i="14"/>
  <c r="I76" i="14" s="1"/>
  <c r="H77" i="14"/>
  <c r="H76" i="14" s="1"/>
  <c r="G77" i="14"/>
  <c r="G76" i="14" s="1"/>
  <c r="F77" i="14"/>
  <c r="E77" i="14"/>
  <c r="E76" i="14" s="1"/>
  <c r="D77" i="14"/>
  <c r="N76" i="14"/>
  <c r="L76" i="14"/>
  <c r="J76" i="14"/>
  <c r="D76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D54" i="14"/>
  <c r="E47" i="14"/>
  <c r="D47" i="14"/>
  <c r="E38" i="14"/>
  <c r="D38" i="14"/>
  <c r="Q28" i="14"/>
  <c r="P28" i="14"/>
  <c r="O28" i="14"/>
  <c r="N28" i="14"/>
  <c r="M28" i="14"/>
  <c r="L28" i="14"/>
  <c r="J28" i="14"/>
  <c r="G28" i="14"/>
  <c r="F28" i="14"/>
  <c r="E28" i="14"/>
  <c r="D28" i="14"/>
  <c r="Q18" i="14"/>
  <c r="P18" i="14"/>
  <c r="O18" i="14"/>
  <c r="N18" i="14"/>
  <c r="M18" i="14"/>
  <c r="L18" i="14"/>
  <c r="J18" i="14"/>
  <c r="I18" i="14"/>
  <c r="H18" i="14"/>
  <c r="G18" i="14"/>
  <c r="F18" i="14"/>
  <c r="D18" i="14"/>
  <c r="Q12" i="14"/>
  <c r="P12" i="14"/>
  <c r="O12" i="14"/>
  <c r="N12" i="14"/>
  <c r="M12" i="14"/>
  <c r="L12" i="14"/>
  <c r="J12" i="14"/>
  <c r="I12" i="14"/>
  <c r="H12" i="14"/>
  <c r="G12" i="14"/>
  <c r="F12" i="14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R28" i="14" l="1"/>
  <c r="R18" i="14"/>
  <c r="R12" i="14"/>
  <c r="F76" i="14"/>
  <c r="K76" i="14"/>
  <c r="L11" i="14"/>
  <c r="Q85" i="14"/>
  <c r="G11" i="14"/>
  <c r="N11" i="14"/>
  <c r="N85" i="14"/>
  <c r="P85" i="14"/>
  <c r="P11" i="14" s="1"/>
  <c r="M85" i="14"/>
  <c r="O11" i="14"/>
  <c r="I11" i="14"/>
  <c r="Q11" i="14"/>
  <c r="E85" i="14"/>
  <c r="J85" i="14"/>
  <c r="F11" i="14"/>
  <c r="H11" i="14"/>
  <c r="D11" i="14"/>
  <c r="J11" i="14"/>
  <c r="D85" i="14"/>
  <c r="L85" i="14"/>
  <c r="O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R11" i="14" l="1"/>
  <c r="R85" i="14"/>
  <c r="R11" i="12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<sst xmlns="http://schemas.openxmlformats.org/spreadsheetml/2006/main" count="1350" uniqueCount="114">
  <si>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</si>
  <si>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</si>
  <si>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</si>
  <si>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</si>
  <si>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</si>
  <si>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</si>
  <si>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</si>
  <si>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</si>
  <si>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</si>
  <si>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</si>
  <si>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</si>
  <si>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</si>
  <si>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</si>
  <si>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</si>
  <si>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</si>
  <si>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</si>
  <si>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</si>
  <si>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</si>
  <si>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</si>
  <si>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</si>
  <si>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</si>
  <si>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</si>
  <si>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</si>
  <si>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</si>
  <si>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</si>
  <si>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</si>
  <si>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</si>
  <si>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</si>
  <si>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</si>
  <si>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</si>
  <si>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</si>
  <si>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</si>
  <si>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</si>
  <si>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</si>
  <si>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</si>
  <si>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</si>
  <si>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</si>
  <si>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</si>
  <si>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</si>
  <si>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</si>
  <si>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</si>
  <si>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</si>
  <si>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</si>
  <si>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</si>
  <si>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</si>
  <si>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</si>
  <si>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</si>
  <si>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</si>
  <si>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</si>
  <si>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</si>
  <si>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</si>
  <si>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</si>
  <si>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</si>
  <si>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</si>
  <si>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</si>
  <si>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</si>
  <si>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</si>
  <si>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</si>
  <si>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</si>
  <si>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</si>
  <si>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</si>
  <si>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</si>
  <si>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</si>
  <si>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</si>
  <si>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</si>
  <si>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</si>
  <si>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</si>
  <si>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</si>
  <si>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</si>
  <si>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</si>
  <si>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</si>
  <si>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</si>
  <si>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</si>
  <si>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</si>
  <si>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</si>
  <si>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</si>
  <si>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</si>
  <si>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</si>
  <si>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</si>
  <si>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</si>
  <si>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</si>
  <si>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</si>
  <si>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</si>
  <si>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</si>
  <si>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</si>
  <si>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</si>
  <si>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</si>
  <si>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</si>
  <si>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</si>
  <si>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</si>
  <si>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</si>
  <si>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</si>
  <si>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</si>
  <si>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</si>
  <si>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</si>
  <si>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</si>
  <si>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</si>
  <si>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</si>
  <si>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</si>
  <si>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</si>
  <si>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Nelson Johnson, M.A.</t>
  </si>
  <si>
    <t>Enc. De Presupuesto</t>
  </si>
  <si>
    <t>Enc.  Financiero</t>
  </si>
  <si>
    <t>Fecha de registro: Desde el 1 De abril  del 2023</t>
  </si>
  <si>
    <t>Fecha de imputación: hasta el 30 de abril del 2023</t>
  </si>
  <si>
    <t>LIC. MANUEL MEDINA G</t>
  </si>
  <si>
    <t>Fecha de imputación: hasta el 31 de marzo del 2023</t>
  </si>
  <si>
    <t>Fecha de imputación: hasta el 28 febrero  del 2023</t>
  </si>
  <si>
    <t>Fecha de registro: Desde el 1 de marzo 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</si>
  <si>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</si>
  <si>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</si>
  <si>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</si>
  <si>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</si>
  <si>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Diciembre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</si>
</sst>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99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S101"/>
  <sheetViews>
    <sheetView tabSelected="1" topLeftCell="E1" zoomScale="70" zoomScaleNormal="70" zoomScaleSheetLayoutView="70" workbookViewId="0">
      <selection activeCell="M54" sqref="M5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111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41">
        <v>45292</v>
      </c>
      <c r="G10" s="41">
        <v>45323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189671257</v>
      </c>
      <c r="F11" s="9">
        <f>SUM(F12+F18+E28+E38+E47+E54+E64+E69+E72)</f>
        <v>8895947.7400000002</v>
      </c>
      <c r="G11" s="9">
        <f>SUM(G12+G18+F28+F38+F47+F54+F64+F69+F72)</f>
        <v>11150259.43</v>
      </c>
      <c r="H11" s="9">
        <f t="shared" ref="H11:Q11" si="0">SUM(H12+H18+H28+H38+H47+H54+H64+H69+H72)</f>
        <v>9729846.0699999984</v>
      </c>
      <c r="I11" s="9">
        <f t="shared" si="0"/>
        <v>4755921.8100000005</v>
      </c>
      <c r="J11" s="9">
        <f t="shared" si="0"/>
        <v>25429109.580000002</v>
      </c>
      <c r="K11" s="9">
        <f>SUM(K12+K18+K28+K38+K47+K54+K64+K69+K72)</f>
        <v>19954816.399999999</v>
      </c>
      <c r="L11" s="9">
        <f t="shared" si="0"/>
        <v>13763166.82</v>
      </c>
      <c r="M11" s="9">
        <f>SUM(M12+M18+M28+M38+M47+M54+M64+M69+M72)</f>
        <v>13339514.819999998</v>
      </c>
      <c r="N11" s="9">
        <f t="shared" si="0"/>
        <v>12899642.99</v>
      </c>
      <c r="O11" s="9">
        <f t="shared" si="0"/>
        <v>17592203.939999998</v>
      </c>
      <c r="P11" s="10">
        <f>+P85</f>
        <v>0</v>
      </c>
      <c r="Q11" s="9">
        <f t="shared" si="0"/>
        <v>0</v>
      </c>
      <c r="R11" s="9">
        <f>+SUM(F11:Q11)</f>
        <v>137510429.59999996</v>
      </c>
    </row>
    <row r="12" spans="1:19" s="11" customFormat="1" x14ac:dyDescent="0.25">
      <c r="C12" s="38" t="s">
        <v>23</v>
      </c>
      <c r="D12" s="39">
        <f>SUM(D13:D17)</f>
        <v>132652460.19</v>
      </c>
      <c r="E12" s="39"/>
      <c r="F12" s="39">
        <f>SUM(F13:F17)</f>
        <v>8895947.7400000002</v>
      </c>
      <c r="G12" s="39">
        <f>SUM(G13:G17)</f>
        <v>8845845.379999999</v>
      </c>
      <c r="H12" s="39">
        <f t="shared" ref="H12:Q12" si="1">SUM(H13:H17)</f>
        <v>8471028.4499999993</v>
      </c>
      <c r="I12" s="39">
        <f t="shared" si="1"/>
        <v>378200.81</v>
      </c>
      <c r="J12" s="39">
        <f t="shared" si="1"/>
        <v>18779012.02</v>
      </c>
      <c r="K12" s="39">
        <f>SUM(K13:K17)</f>
        <v>15220800.809999999</v>
      </c>
      <c r="L12" s="39">
        <f t="shared" si="1"/>
        <v>9557310.8200000003</v>
      </c>
      <c r="M12" s="39">
        <f t="shared" si="1"/>
        <v>9473197.5999999996</v>
      </c>
      <c r="N12" s="39">
        <f t="shared" si="1"/>
        <v>9642172.6400000006</v>
      </c>
      <c r="O12" s="39">
        <f t="shared" si="1"/>
        <v>9831376.4799999986</v>
      </c>
      <c r="P12" s="40">
        <f>SUM(P13:P17)</f>
        <v>0</v>
      </c>
      <c r="Q12" s="39">
        <f t="shared" si="1"/>
        <v>0</v>
      </c>
      <c r="R12" s="39">
        <f t="shared" ref="R12:R75" si="2">+SUM(F12:Q12)</f>
        <v>99094892.75</v>
      </c>
      <c r="S12" s="15"/>
    </row>
    <row r="13" spans="1:19" x14ac:dyDescent="0.25">
      <c r="A13" s="16"/>
      <c r="C13" s="17" t="s">
        <v>24</v>
      </c>
      <c r="D13" s="3">
        <v>108460802.06999999</v>
      </c>
      <c r="F13" s="3">
        <v>7476106.5599999996</v>
      </c>
      <c r="G13" s="3">
        <v>7432110.25</v>
      </c>
      <c r="H13" s="4">
        <v>7332110.25</v>
      </c>
      <c r="I13" s="4">
        <v>71229.81</v>
      </c>
      <c r="J13" s="4">
        <v>15781986.380000001</v>
      </c>
      <c r="K13" s="4">
        <v>8429015.0999999996</v>
      </c>
      <c r="L13" s="4">
        <v>8036493.1900000004</v>
      </c>
      <c r="M13" s="4">
        <v>7963566.8700000001</v>
      </c>
      <c r="N13" s="4">
        <v>8110493.1900000004</v>
      </c>
      <c r="O13" s="18">
        <v>8281452.8099999996</v>
      </c>
      <c r="P13" s="18"/>
      <c r="Q13" s="2"/>
      <c r="R13" s="9">
        <f t="shared" si="2"/>
        <v>78914564.409999996</v>
      </c>
      <c r="S13" s="15"/>
    </row>
    <row r="14" spans="1:19" x14ac:dyDescent="0.25">
      <c r="A14" s="16"/>
      <c r="C14" s="17" t="s">
        <v>25</v>
      </c>
      <c r="D14" s="3">
        <v>8744261</v>
      </c>
      <c r="F14" s="3">
        <v>282000</v>
      </c>
      <c r="G14" s="3">
        <v>282000</v>
      </c>
      <c r="H14" s="4">
        <v>0</v>
      </c>
      <c r="I14" s="4">
        <v>297000</v>
      </c>
      <c r="J14" s="4">
        <v>594000</v>
      </c>
      <c r="K14" s="4">
        <v>5533791.25</v>
      </c>
      <c r="L14" s="4">
        <v>297000</v>
      </c>
      <c r="M14" s="4">
        <v>297000</v>
      </c>
      <c r="N14" s="4">
        <v>297000</v>
      </c>
      <c r="O14" s="18">
        <v>297000</v>
      </c>
      <c r="P14" s="18"/>
      <c r="Q14" s="2"/>
      <c r="R14" s="9">
        <f t="shared" si="2"/>
        <v>8176791.25</v>
      </c>
      <c r="S14" s="15"/>
    </row>
    <row r="15" spans="1:19" x14ac:dyDescent="0.25">
      <c r="A15" s="16"/>
      <c r="C15" s="17" t="s">
        <v>26</v>
      </c>
      <c r="D15" s="3">
        <v>432000</v>
      </c>
      <c r="F15" s="3">
        <v>0</v>
      </c>
      <c r="G15" s="3"/>
      <c r="H15" s="4">
        <v>22460.85</v>
      </c>
      <c r="K15" s="4">
        <v>4263.83</v>
      </c>
      <c r="L15" s="4">
        <v>0</v>
      </c>
      <c r="O15" s="18"/>
      <c r="P15" s="18"/>
      <c r="Q15" s="2"/>
      <c r="R15" s="9">
        <f t="shared" si="2"/>
        <v>26724.68</v>
      </c>
      <c r="S15" s="15"/>
    </row>
    <row r="16" spans="1:19" x14ac:dyDescent="0.25">
      <c r="C16" s="17" t="s">
        <v>27</v>
      </c>
      <c r="D16" s="3">
        <v>0</v>
      </c>
      <c r="F16" s="3">
        <v>0</v>
      </c>
      <c r="L16" s="4">
        <v>0</v>
      </c>
      <c r="P16" s="20"/>
      <c r="Q16" s="2"/>
      <c r="R16" s="9">
        <f t="shared" si="2"/>
        <v>0</v>
      </c>
    </row>
    <row r="17" spans="1:18" x14ac:dyDescent="0.25">
      <c r="A17" s="16"/>
      <c r="C17" s="17" t="s">
        <v>28</v>
      </c>
      <c r="D17" s="3">
        <v>15015397.119999999</v>
      </c>
      <c r="F17" s="3">
        <v>1137841.18</v>
      </c>
      <c r="G17" s="3">
        <v>1131735.1299999999</v>
      </c>
      <c r="H17" s="4">
        <v>1116457.3500000001</v>
      </c>
      <c r="I17" s="4">
        <v>9971</v>
      </c>
      <c r="J17" s="4">
        <v>2403025.64</v>
      </c>
      <c r="K17" s="4">
        <v>1253730.6299999999</v>
      </c>
      <c r="L17" s="4">
        <v>1223817.6299999999</v>
      </c>
      <c r="M17" s="4">
        <v>1212630.73</v>
      </c>
      <c r="N17" s="4">
        <v>1234679.45</v>
      </c>
      <c r="O17" s="18">
        <v>1252923.67</v>
      </c>
      <c r="P17" s="18"/>
      <c r="Q17" s="2"/>
      <c r="R17" s="9">
        <f t="shared" si="2"/>
        <v>11976812.409999998</v>
      </c>
    </row>
    <row r="18" spans="1:18" s="11" customFormat="1" x14ac:dyDescent="0.25">
      <c r="B18" s="2"/>
      <c r="C18" s="38" t="s">
        <v>29</v>
      </c>
      <c r="D18" s="39">
        <f t="shared" ref="D18" si="3">SUM(D19:D27)</f>
        <v>31282136.989999998</v>
      </c>
      <c r="E18" s="39"/>
      <c r="F18" s="39">
        <f>SUM(F19:F27)</f>
        <v>0</v>
      </c>
      <c r="G18" s="39">
        <f>SUM(G19:G27)</f>
        <v>2304414.0499999998</v>
      </c>
      <c r="H18" s="39">
        <f t="shared" ref="H18:Q18" si="4">SUM(H19:H27)</f>
        <v>972555.77999999991</v>
      </c>
      <c r="I18" s="39">
        <f t="shared" si="4"/>
        <v>2413443.4</v>
      </c>
      <c r="J18" s="39">
        <f t="shared" si="4"/>
        <v>2576803.9700000007</v>
      </c>
      <c r="K18" s="39">
        <f>SUM(K19:K27)</f>
        <v>2999661.5900000003</v>
      </c>
      <c r="L18" s="39">
        <f t="shared" si="4"/>
        <v>2056305.85</v>
      </c>
      <c r="M18" s="39">
        <f t="shared" si="4"/>
        <v>1006299</v>
      </c>
      <c r="N18" s="39">
        <f t="shared" si="4"/>
        <v>1854188.77</v>
      </c>
      <c r="O18" s="39">
        <f t="shared" si="4"/>
        <v>4287994.8</v>
      </c>
      <c r="P18" s="40">
        <f>SUM(P19:P27)</f>
        <v>0</v>
      </c>
      <c r="Q18" s="39">
        <f t="shared" si="4"/>
        <v>0</v>
      </c>
      <c r="R18" s="39">
        <f t="shared" si="2"/>
        <v>20471667.210000001</v>
      </c>
    </row>
    <row r="19" spans="1:18" x14ac:dyDescent="0.25">
      <c r="A19" s="16"/>
      <c r="C19" s="17" t="s">
        <v>30</v>
      </c>
      <c r="D19" s="21">
        <v>14273688.76</v>
      </c>
      <c r="F19" s="21">
        <v>0</v>
      </c>
      <c r="G19" s="4">
        <v>2195988.5499999998</v>
      </c>
      <c r="H19" s="4">
        <v>61134.94</v>
      </c>
      <c r="I19" s="4">
        <v>1132285.1000000001</v>
      </c>
      <c r="J19" s="4">
        <v>2218755.7000000002</v>
      </c>
      <c r="K19" s="4">
        <v>1347933.24</v>
      </c>
      <c r="L19" s="4">
        <v>1277748.06</v>
      </c>
      <c r="M19" s="4">
        <v>212618.26</v>
      </c>
      <c r="N19" s="4">
        <v>1292140.67</v>
      </c>
      <c r="O19" s="18">
        <v>2460494.2999999998</v>
      </c>
      <c r="P19" s="18"/>
      <c r="Q19" s="2"/>
      <c r="R19" s="9">
        <f t="shared" si="2"/>
        <v>12199098.82</v>
      </c>
    </row>
    <row r="20" spans="1:18" x14ac:dyDescent="0.25">
      <c r="A20" s="16"/>
      <c r="C20" s="17" t="s">
        <v>31</v>
      </c>
      <c r="D20" s="21">
        <v>183799.01</v>
      </c>
      <c r="F20" s="21">
        <v>0</v>
      </c>
      <c r="I20" s="4">
        <v>21240</v>
      </c>
      <c r="M20" s="4">
        <v>23128</v>
      </c>
      <c r="P20" s="3"/>
      <c r="Q20" s="2"/>
      <c r="R20" s="9">
        <f t="shared" si="2"/>
        <v>44368</v>
      </c>
    </row>
    <row r="21" spans="1:18" x14ac:dyDescent="0.25">
      <c r="C21" s="17" t="s">
        <v>32</v>
      </c>
      <c r="D21" s="21">
        <v>250000</v>
      </c>
      <c r="F21" s="21">
        <v>0</v>
      </c>
      <c r="H21" s="4">
        <v>168400</v>
      </c>
      <c r="K21" s="4">
        <v>34000</v>
      </c>
      <c r="P21" s="20"/>
      <c r="Q21" s="2"/>
      <c r="R21" s="9">
        <f t="shared" si="2"/>
        <v>202400</v>
      </c>
    </row>
    <row r="22" spans="1:18" x14ac:dyDescent="0.25">
      <c r="C22" s="17" t="s">
        <v>33</v>
      </c>
      <c r="D22" s="21">
        <v>100000</v>
      </c>
      <c r="F22" s="21">
        <v>0</v>
      </c>
      <c r="P22" s="20"/>
      <c r="Q22" s="2"/>
      <c r="R22" s="9">
        <f t="shared" si="2"/>
        <v>0</v>
      </c>
    </row>
    <row r="23" spans="1:18" x14ac:dyDescent="0.25">
      <c r="C23" s="17" t="s">
        <v>34</v>
      </c>
      <c r="D23" s="21">
        <v>525000</v>
      </c>
      <c r="F23" s="21">
        <v>0</v>
      </c>
      <c r="H23" s="4">
        <v>124560</v>
      </c>
      <c r="J23" s="4">
        <v>19000</v>
      </c>
      <c r="K23" s="4">
        <v>24780</v>
      </c>
      <c r="L23" s="4">
        <v>128257.39</v>
      </c>
      <c r="M23" s="4">
        <v>28320</v>
      </c>
      <c r="N23" s="4">
        <v>56698.2</v>
      </c>
      <c r="O23" s="4">
        <v>44402</v>
      </c>
      <c r="P23" s="18"/>
      <c r="Q23" s="2"/>
      <c r="R23" s="9">
        <f t="shared" si="2"/>
        <v>426017.59</v>
      </c>
    </row>
    <row r="24" spans="1:18" x14ac:dyDescent="0.25">
      <c r="A24" s="16"/>
      <c r="C24" s="17" t="s">
        <v>35</v>
      </c>
      <c r="D24" s="21">
        <v>3100117</v>
      </c>
      <c r="F24" s="21">
        <v>0</v>
      </c>
      <c r="K24" s="4">
        <v>1256341.57</v>
      </c>
      <c r="P24" s="20"/>
      <c r="Q24" s="2"/>
      <c r="R24" s="9">
        <f t="shared" si="2"/>
        <v>1256341.57</v>
      </c>
    </row>
    <row r="25" spans="1:18" x14ac:dyDescent="0.25">
      <c r="A25" s="16"/>
      <c r="C25" s="17" t="s">
        <v>36</v>
      </c>
      <c r="D25" s="21">
        <v>2649883</v>
      </c>
      <c r="F25" s="21">
        <v>0</v>
      </c>
      <c r="H25" s="4">
        <v>165908</v>
      </c>
      <c r="I25" s="4">
        <v>863760.36</v>
      </c>
      <c r="J25" s="4">
        <v>264673.81</v>
      </c>
      <c r="K25" s="4">
        <v>268602.01</v>
      </c>
      <c r="L25" s="4">
        <v>82010</v>
      </c>
      <c r="M25" s="4">
        <v>569022.93000000005</v>
      </c>
      <c r="N25" s="4">
        <v>164600.32000000001</v>
      </c>
      <c r="O25" s="18">
        <v>1777098.5</v>
      </c>
      <c r="P25" s="18"/>
      <c r="Q25" s="2"/>
      <c r="R25" s="9">
        <f t="shared" si="2"/>
        <v>4155675.9299999997</v>
      </c>
    </row>
    <row r="26" spans="1:18" x14ac:dyDescent="0.25">
      <c r="A26" s="16"/>
      <c r="C26" s="17" t="s">
        <v>37</v>
      </c>
      <c r="D26" s="21">
        <v>3864649.22</v>
      </c>
      <c r="F26" s="21">
        <v>0</v>
      </c>
      <c r="H26" s="4">
        <v>396656.24</v>
      </c>
      <c r="I26" s="4">
        <v>153835</v>
      </c>
      <c r="J26" s="4">
        <v>20052.72</v>
      </c>
      <c r="K26" s="4">
        <v>15204.06</v>
      </c>
      <c r="L26" s="4">
        <v>566940.4</v>
      </c>
      <c r="M26" s="4">
        <v>12000</v>
      </c>
      <c r="N26" s="4">
        <v>236100</v>
      </c>
      <c r="O26" s="4">
        <v>6000</v>
      </c>
      <c r="P26" s="20"/>
      <c r="Q26" s="2"/>
      <c r="R26" s="9">
        <f t="shared" si="2"/>
        <v>1406788.42</v>
      </c>
    </row>
    <row r="27" spans="1:18" x14ac:dyDescent="0.25">
      <c r="A27" s="16"/>
      <c r="C27" s="17" t="s">
        <v>38</v>
      </c>
      <c r="D27" s="21">
        <v>6335000</v>
      </c>
      <c r="F27" s="21">
        <v>0</v>
      </c>
      <c r="G27" s="4">
        <v>108425.5</v>
      </c>
      <c r="H27" s="4">
        <v>55896.6</v>
      </c>
      <c r="I27" s="4">
        <v>242322.94</v>
      </c>
      <c r="J27" s="4">
        <v>54321.74</v>
      </c>
      <c r="K27" s="4">
        <v>52800.71</v>
      </c>
      <c r="L27" s="4">
        <v>1350</v>
      </c>
      <c r="M27" s="4">
        <v>161209.81</v>
      </c>
      <c r="N27" s="4">
        <v>104649.58</v>
      </c>
      <c r="O27" s="18"/>
      <c r="P27" s="18"/>
      <c r="Q27" s="2"/>
      <c r="R27" s="9">
        <f t="shared" si="2"/>
        <v>780976.88</v>
      </c>
    </row>
    <row r="28" spans="1:18" s="11" customFormat="1" x14ac:dyDescent="0.25">
      <c r="C28" s="38" t="s">
        <v>39</v>
      </c>
      <c r="D28" s="39">
        <f>SUM(D29:D37)</f>
        <v>14531659.82</v>
      </c>
      <c r="E28" s="39">
        <f>SUM(E29:E37)</f>
        <v>0</v>
      </c>
      <c r="F28" s="39">
        <f>SUM(F29:F37)</f>
        <v>0</v>
      </c>
      <c r="G28" s="39">
        <f t="shared" ref="G28:Q28" si="5">SUM(G29:G37)</f>
        <v>0</v>
      </c>
      <c r="H28" s="39">
        <f>+H30+H35+H37</f>
        <v>286261.83999999997</v>
      </c>
      <c r="I28" s="39">
        <f>SUM(I29:I37)</f>
        <v>1835657.6</v>
      </c>
      <c r="J28" s="39">
        <f t="shared" si="5"/>
        <v>703925.05999999994</v>
      </c>
      <c r="K28" s="39">
        <f>SUM(K29:K37)</f>
        <v>1611486.22</v>
      </c>
      <c r="L28" s="39">
        <f t="shared" si="5"/>
        <v>2149550.15</v>
      </c>
      <c r="M28" s="39">
        <f t="shared" si="5"/>
        <v>1740101.7</v>
      </c>
      <c r="N28" s="39">
        <f t="shared" si="5"/>
        <v>1403281.58</v>
      </c>
      <c r="O28" s="39">
        <f>SUM(O29:O37)</f>
        <v>2485988.14</v>
      </c>
      <c r="P28" s="40">
        <f>SUM(P29:P37)</f>
        <v>0</v>
      </c>
      <c r="Q28" s="39">
        <f t="shared" si="5"/>
        <v>0</v>
      </c>
      <c r="R28" s="39">
        <f t="shared" si="2"/>
        <v>12216252.289999999</v>
      </c>
    </row>
    <row r="29" spans="1:18" x14ac:dyDescent="0.25">
      <c r="A29" s="16"/>
      <c r="C29" s="17" t="s">
        <v>40</v>
      </c>
      <c r="D29" s="21">
        <v>200000</v>
      </c>
      <c r="E29" s="21">
        <v>0</v>
      </c>
      <c r="I29" s="4">
        <v>60265.13</v>
      </c>
      <c r="J29" s="4">
        <v>96110.36</v>
      </c>
      <c r="K29" s="4">
        <v>169779.77</v>
      </c>
      <c r="L29" s="4">
        <v>57740.4</v>
      </c>
      <c r="M29" s="4">
        <v>66232.160000000003</v>
      </c>
      <c r="O29" s="18">
        <v>287167.58</v>
      </c>
      <c r="P29" s="18"/>
      <c r="Q29" s="2"/>
      <c r="R29" s="9">
        <f t="shared" si="2"/>
        <v>737295.40000000014</v>
      </c>
    </row>
    <row r="30" spans="1:18" x14ac:dyDescent="0.25">
      <c r="A30" s="16"/>
      <c r="C30" s="17" t="s">
        <v>41</v>
      </c>
      <c r="D30" s="21">
        <v>105000</v>
      </c>
      <c r="E30" s="21">
        <v>0</v>
      </c>
      <c r="H30" s="4">
        <v>121515.92</v>
      </c>
      <c r="O30" s="18"/>
      <c r="P30" s="18"/>
      <c r="Q30" s="2"/>
      <c r="R30" s="9">
        <f t="shared" si="2"/>
        <v>121515.92</v>
      </c>
    </row>
    <row r="31" spans="1:18" x14ac:dyDescent="0.25">
      <c r="A31" s="16"/>
      <c r="C31" s="17" t="s">
        <v>42</v>
      </c>
      <c r="D31" s="21">
        <v>644038.01</v>
      </c>
      <c r="E31" s="21">
        <v>0</v>
      </c>
      <c r="I31" s="4">
        <v>61711.46</v>
      </c>
      <c r="J31" s="4">
        <v>118864.94</v>
      </c>
      <c r="K31" s="4">
        <v>51982.42</v>
      </c>
      <c r="M31" s="4">
        <v>38115.449999999997</v>
      </c>
      <c r="O31" s="18">
        <v>152506.15</v>
      </c>
      <c r="P31" s="18"/>
      <c r="Q31" s="2"/>
      <c r="R31" s="9">
        <f t="shared" si="2"/>
        <v>423180.42000000004</v>
      </c>
    </row>
    <row r="32" spans="1:18" x14ac:dyDescent="0.25">
      <c r="C32" s="17" t="s">
        <v>43</v>
      </c>
      <c r="D32" s="21">
        <v>100000</v>
      </c>
      <c r="E32" s="21">
        <v>0</v>
      </c>
      <c r="J32" s="4">
        <v>53895</v>
      </c>
      <c r="O32" s="4">
        <v>96969.68</v>
      </c>
      <c r="P32" s="20"/>
      <c r="Q32" s="2"/>
      <c r="R32" s="9">
        <f t="shared" si="2"/>
        <v>150864.68</v>
      </c>
    </row>
    <row r="33" spans="1:19" x14ac:dyDescent="0.25">
      <c r="A33" s="16"/>
      <c r="C33" s="17" t="s">
        <v>44</v>
      </c>
      <c r="D33" s="21">
        <v>100000</v>
      </c>
      <c r="E33" s="21">
        <v>0</v>
      </c>
      <c r="K33" s="4">
        <v>21165.57</v>
      </c>
      <c r="O33" s="18">
        <v>132707.76</v>
      </c>
      <c r="P33" s="18"/>
      <c r="Q33" s="2"/>
      <c r="R33" s="9">
        <f t="shared" si="2"/>
        <v>153873.33000000002</v>
      </c>
    </row>
    <row r="34" spans="1:19" x14ac:dyDescent="0.25">
      <c r="A34" s="16"/>
      <c r="C34" s="17" t="s">
        <v>45</v>
      </c>
      <c r="D34" s="21">
        <v>196420.82</v>
      </c>
      <c r="E34" s="21">
        <v>0</v>
      </c>
      <c r="J34" s="4">
        <v>431.88</v>
      </c>
      <c r="K34" s="4">
        <v>119217.29</v>
      </c>
      <c r="M34" s="4">
        <v>1784.37</v>
      </c>
      <c r="O34" s="18">
        <v>9752.7000000000007</v>
      </c>
      <c r="P34" s="18"/>
      <c r="Q34" s="2"/>
      <c r="R34" s="9">
        <f t="shared" si="2"/>
        <v>131186.23999999999</v>
      </c>
    </row>
    <row r="35" spans="1:19" x14ac:dyDescent="0.25">
      <c r="A35" s="16"/>
      <c r="C35" s="17" t="s">
        <v>46</v>
      </c>
      <c r="D35" s="21">
        <v>11786200.99</v>
      </c>
      <c r="E35" s="21">
        <v>0</v>
      </c>
      <c r="H35" s="4">
        <v>118242.12</v>
      </c>
      <c r="I35" s="4">
        <v>1662654.87</v>
      </c>
      <c r="J35" s="4">
        <v>200945.16</v>
      </c>
      <c r="K35" s="4">
        <v>815340.66</v>
      </c>
      <c r="L35" s="4">
        <v>1697990.65</v>
      </c>
      <c r="M35" s="4">
        <v>1216887.52</v>
      </c>
      <c r="N35" s="4">
        <v>515175.11</v>
      </c>
      <c r="O35" s="18">
        <v>1439166.33</v>
      </c>
      <c r="P35" s="18"/>
      <c r="Q35" s="2"/>
      <c r="R35" s="9">
        <f t="shared" si="2"/>
        <v>7666402.4200000009</v>
      </c>
    </row>
    <row r="36" spans="1:19" x14ac:dyDescent="0.25">
      <c r="C36" s="17" t="s">
        <v>47</v>
      </c>
      <c r="D36" s="21">
        <v>0</v>
      </c>
      <c r="E36" s="3">
        <v>0</v>
      </c>
      <c r="P36" s="20"/>
      <c r="Q36" s="2"/>
      <c r="R36" s="9">
        <f t="shared" si="2"/>
        <v>0</v>
      </c>
    </row>
    <row r="37" spans="1:19" x14ac:dyDescent="0.25">
      <c r="A37" s="16"/>
      <c r="C37" s="17" t="s">
        <v>48</v>
      </c>
      <c r="D37" s="21">
        <v>1400000</v>
      </c>
      <c r="E37" s="21">
        <v>0</v>
      </c>
      <c r="H37" s="4">
        <v>46503.8</v>
      </c>
      <c r="I37" s="4">
        <v>51026.14</v>
      </c>
      <c r="J37" s="4">
        <v>233677.72</v>
      </c>
      <c r="K37" s="4">
        <v>434000.51</v>
      </c>
      <c r="L37" s="4">
        <v>393819.1</v>
      </c>
      <c r="M37" s="4">
        <v>417082.2</v>
      </c>
      <c r="N37" s="4">
        <v>888106.47</v>
      </c>
      <c r="O37" s="18">
        <v>367717.94</v>
      </c>
      <c r="P37" s="18"/>
      <c r="Q37" s="2"/>
      <c r="R37" s="9">
        <f t="shared" si="2"/>
        <v>2831933.88</v>
      </c>
    </row>
    <row r="38" spans="1:19" s="11" customFormat="1" hidden="1" x14ac:dyDescent="0.25">
      <c r="C38" s="38" t="s">
        <v>49</v>
      </c>
      <c r="D38" s="21">
        <f t="shared" ref="D38:E38" si="6">SUM(D39:D46)</f>
        <v>0</v>
      </c>
      <c r="E38" s="39">
        <f t="shared" si="6"/>
        <v>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9">
        <f t="shared" si="2"/>
        <v>0</v>
      </c>
      <c r="S38" s="15"/>
    </row>
    <row r="39" spans="1:19" hidden="1" x14ac:dyDescent="0.25">
      <c r="C39" s="17" t="s">
        <v>50</v>
      </c>
      <c r="D39" s="21">
        <v>0</v>
      </c>
      <c r="E39" s="3">
        <v>0</v>
      </c>
      <c r="F39" s="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9">
        <f t="shared" si="2"/>
        <v>0</v>
      </c>
    </row>
    <row r="40" spans="1:19" hidden="1" x14ac:dyDescent="0.25">
      <c r="C40" s="17" t="s">
        <v>51</v>
      </c>
      <c r="D40" s="21">
        <v>0</v>
      </c>
      <c r="E40" s="3">
        <v>0</v>
      </c>
      <c r="F40" s="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9">
        <f t="shared" si="2"/>
        <v>0</v>
      </c>
    </row>
    <row r="41" spans="1:19" hidden="1" x14ac:dyDescent="0.25">
      <c r="C41" s="17" t="s">
        <v>52</v>
      </c>
      <c r="D41" s="21">
        <v>0</v>
      </c>
      <c r="E41" s="3">
        <v>0</v>
      </c>
      <c r="F41" s="3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9">
        <f t="shared" si="2"/>
        <v>0</v>
      </c>
    </row>
    <row r="42" spans="1:19" hidden="1" x14ac:dyDescent="0.25">
      <c r="C42" s="17" t="s">
        <v>53</v>
      </c>
      <c r="D42" s="21">
        <v>0</v>
      </c>
      <c r="E42" s="3">
        <v>0</v>
      </c>
      <c r="F42" s="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9">
        <f t="shared" si="2"/>
        <v>0</v>
      </c>
    </row>
    <row r="43" spans="1:19" hidden="1" x14ac:dyDescent="0.25">
      <c r="C43" s="17" t="s">
        <v>54</v>
      </c>
      <c r="D43" s="21">
        <v>0</v>
      </c>
      <c r="E43" s="3">
        <v>0</v>
      </c>
      <c r="F43" s="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9">
        <f t="shared" si="2"/>
        <v>0</v>
      </c>
    </row>
    <row r="44" spans="1:19" hidden="1" x14ac:dyDescent="0.25">
      <c r="C44" s="17" t="s">
        <v>55</v>
      </c>
      <c r="D44" s="21">
        <v>0</v>
      </c>
      <c r="E44" s="3">
        <v>0</v>
      </c>
      <c r="F44" s="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9">
        <f t="shared" si="2"/>
        <v>0</v>
      </c>
    </row>
    <row r="45" spans="1:19" hidden="1" x14ac:dyDescent="0.25">
      <c r="A45" s="16"/>
      <c r="C45" s="17" t="s">
        <v>56</v>
      </c>
      <c r="D45" s="21">
        <v>0</v>
      </c>
      <c r="E45" s="3">
        <v>0</v>
      </c>
      <c r="F45" s="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9">
        <f t="shared" si="2"/>
        <v>0</v>
      </c>
    </row>
    <row r="46" spans="1:19" hidden="1" x14ac:dyDescent="0.25">
      <c r="C46" s="17" t="s">
        <v>57</v>
      </c>
      <c r="D46" s="21">
        <v>0</v>
      </c>
      <c r="E46" s="3">
        <v>0</v>
      </c>
      <c r="F46" s="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9">
        <f t="shared" si="2"/>
        <v>0</v>
      </c>
    </row>
    <row r="47" spans="1:19" s="11" customFormat="1" hidden="1" x14ac:dyDescent="0.25">
      <c r="C47" s="12" t="s">
        <v>58</v>
      </c>
      <c r="D47" s="21">
        <f t="shared" ref="D47:E47" si="7">SUM(D48:D53)</f>
        <v>0</v>
      </c>
      <c r="E47" s="13">
        <f t="shared" si="7"/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3"/>
      <c r="R47" s="9">
        <f t="shared" si="2"/>
        <v>0</v>
      </c>
      <c r="S47" s="15"/>
    </row>
    <row r="48" spans="1:19" hidden="1" x14ac:dyDescent="0.25">
      <c r="C48" s="17" t="s">
        <v>59</v>
      </c>
      <c r="D48" s="21">
        <v>0</v>
      </c>
      <c r="E48" s="3">
        <v>0</v>
      </c>
      <c r="F48" s="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9">
        <f t="shared" si="2"/>
        <v>0</v>
      </c>
    </row>
    <row r="49" spans="1:18" hidden="1" x14ac:dyDescent="0.25">
      <c r="C49" s="17" t="s">
        <v>60</v>
      </c>
      <c r="D49" s="21">
        <v>0</v>
      </c>
      <c r="E49" s="3">
        <v>0</v>
      </c>
      <c r="F49" s="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9">
        <f t="shared" si="2"/>
        <v>0</v>
      </c>
    </row>
    <row r="50" spans="1:18" hidden="1" x14ac:dyDescent="0.25">
      <c r="C50" s="17" t="s">
        <v>61</v>
      </c>
      <c r="D50" s="21">
        <v>0</v>
      </c>
      <c r="E50" s="3">
        <v>0</v>
      </c>
      <c r="F50" s="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9">
        <f t="shared" si="2"/>
        <v>0</v>
      </c>
    </row>
    <row r="51" spans="1:18" hidden="1" x14ac:dyDescent="0.25">
      <c r="C51" s="17" t="s">
        <v>62</v>
      </c>
      <c r="D51" s="21">
        <v>0</v>
      </c>
      <c r="E51" s="3">
        <v>0</v>
      </c>
      <c r="F51" s="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9">
        <f t="shared" si="2"/>
        <v>0</v>
      </c>
    </row>
    <row r="52" spans="1:18" hidden="1" x14ac:dyDescent="0.25">
      <c r="C52" s="17" t="s">
        <v>63</v>
      </c>
      <c r="D52" s="21">
        <v>0</v>
      </c>
      <c r="E52" s="3">
        <v>0</v>
      </c>
      <c r="F52" s="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9">
        <f t="shared" si="2"/>
        <v>0</v>
      </c>
    </row>
    <row r="53" spans="1:18" hidden="1" x14ac:dyDescent="0.25">
      <c r="C53" s="17" t="s">
        <v>64</v>
      </c>
      <c r="D53" s="21">
        <v>0</v>
      </c>
      <c r="E53" s="3">
        <v>0</v>
      </c>
      <c r="F53" s="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9">
        <f t="shared" si="2"/>
        <v>0</v>
      </c>
    </row>
    <row r="54" spans="1:18" s="11" customFormat="1" x14ac:dyDescent="0.25">
      <c r="C54" s="38" t="s">
        <v>65</v>
      </c>
      <c r="D54" s="39">
        <f>SUM(D55:D63)</f>
        <v>11205000</v>
      </c>
      <c r="E54" s="39">
        <v>0</v>
      </c>
      <c r="F54" s="39"/>
      <c r="G54" s="39"/>
      <c r="H54" s="39"/>
      <c r="I54" s="39">
        <f>+I55+I56+I57+I58+I59+I60+I61+I62+I63</f>
        <v>128620</v>
      </c>
      <c r="J54" s="39">
        <f>+J55++J56+J57+J58</f>
        <v>3369368.53</v>
      </c>
      <c r="K54" s="39">
        <f>+K59</f>
        <v>122867.78</v>
      </c>
      <c r="L54" s="39"/>
      <c r="M54" s="39">
        <f>+SUM(M55:M63)</f>
        <v>1119916.52</v>
      </c>
      <c r="N54" s="39">
        <f t="shared" ref="N54:O54" si="8">+SUM(N55:N63)</f>
        <v>0</v>
      </c>
      <c r="O54" s="39">
        <f t="shared" si="8"/>
        <v>986844.52</v>
      </c>
      <c r="P54" s="40"/>
      <c r="Q54" s="39"/>
      <c r="R54" s="39">
        <f t="shared" si="2"/>
        <v>5727617.3499999996</v>
      </c>
    </row>
    <row r="55" spans="1:18" x14ac:dyDescent="0.25">
      <c r="A55" s="16"/>
      <c r="C55" s="17" t="s">
        <v>66</v>
      </c>
      <c r="D55" s="21">
        <v>1400000</v>
      </c>
      <c r="E55" s="21">
        <v>0</v>
      </c>
      <c r="J55" s="4">
        <v>962.53</v>
      </c>
      <c r="M55" s="4">
        <v>110499.97</v>
      </c>
      <c r="O55" s="4">
        <v>574491.37</v>
      </c>
      <c r="P55" s="20"/>
      <c r="Q55" s="2"/>
      <c r="R55" s="9">
        <f t="shared" si="2"/>
        <v>685953.87</v>
      </c>
    </row>
    <row r="56" spans="1:18" x14ac:dyDescent="0.25">
      <c r="C56" s="17" t="s">
        <v>67</v>
      </c>
      <c r="D56" s="21">
        <v>195000</v>
      </c>
      <c r="E56" s="21">
        <v>0</v>
      </c>
      <c r="M56" s="4">
        <v>243080</v>
      </c>
      <c r="P56" s="2"/>
      <c r="Q56" s="2"/>
      <c r="R56" s="9">
        <f t="shared" si="2"/>
        <v>243080</v>
      </c>
    </row>
    <row r="57" spans="1:18" x14ac:dyDescent="0.25">
      <c r="C57" s="17" t="s">
        <v>68</v>
      </c>
      <c r="D57" s="21">
        <v>9180000</v>
      </c>
      <c r="E57" s="21">
        <v>0</v>
      </c>
      <c r="J57" s="4">
        <v>3279630</v>
      </c>
      <c r="M57" s="4">
        <v>221508.72</v>
      </c>
      <c r="N57" s="23"/>
      <c r="O57" s="4">
        <v>285000</v>
      </c>
      <c r="P57" s="2"/>
      <c r="Q57" s="2"/>
      <c r="R57" s="9">
        <f t="shared" si="2"/>
        <v>3786138.72</v>
      </c>
    </row>
    <row r="58" spans="1:18" x14ac:dyDescent="0.25">
      <c r="A58" s="16"/>
      <c r="C58" s="17" t="s">
        <v>69</v>
      </c>
      <c r="D58" s="21">
        <v>0</v>
      </c>
      <c r="E58" s="21">
        <v>0</v>
      </c>
      <c r="J58" s="4">
        <v>88776</v>
      </c>
      <c r="P58" s="3"/>
      <c r="Q58" s="2"/>
      <c r="R58" s="9">
        <f t="shared" si="2"/>
        <v>88776</v>
      </c>
    </row>
    <row r="59" spans="1:18" x14ac:dyDescent="0.25">
      <c r="C59" s="17" t="s">
        <v>70</v>
      </c>
      <c r="D59" s="21">
        <v>430000</v>
      </c>
      <c r="E59" s="21">
        <v>0</v>
      </c>
      <c r="I59" s="4">
        <v>118472</v>
      </c>
      <c r="K59" s="4">
        <v>122867.78</v>
      </c>
      <c r="M59" s="4">
        <v>544827.82999999996</v>
      </c>
      <c r="N59" s="23"/>
      <c r="O59" s="4">
        <v>127353.15</v>
      </c>
      <c r="P59" s="2"/>
      <c r="Q59" s="2"/>
      <c r="R59" s="9">
        <f t="shared" si="2"/>
        <v>913520.76</v>
      </c>
    </row>
    <row r="60" spans="1:18" x14ac:dyDescent="0.25">
      <c r="C60" s="17" t="s">
        <v>71</v>
      </c>
      <c r="D60" s="21">
        <v>0</v>
      </c>
      <c r="E60" s="21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9">
        <f t="shared" si="2"/>
        <v>0</v>
      </c>
    </row>
    <row r="61" spans="1:18" x14ac:dyDescent="0.25">
      <c r="C61" s="17" t="s">
        <v>72</v>
      </c>
      <c r="D61" s="21">
        <v>0</v>
      </c>
      <c r="E61" s="21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9">
        <f t="shared" si="2"/>
        <v>0</v>
      </c>
    </row>
    <row r="62" spans="1:18" x14ac:dyDescent="0.25">
      <c r="C62" s="17" t="s">
        <v>73</v>
      </c>
      <c r="D62" s="21">
        <v>0</v>
      </c>
      <c r="E62" s="21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9">
        <f t="shared" si="2"/>
        <v>0</v>
      </c>
    </row>
    <row r="63" spans="1:18" x14ac:dyDescent="0.25">
      <c r="C63" s="17" t="s">
        <v>74</v>
      </c>
      <c r="D63" s="21">
        <v>0</v>
      </c>
      <c r="E63" s="21">
        <v>0</v>
      </c>
      <c r="F63" s="3"/>
      <c r="G63" s="22"/>
      <c r="H63" s="22"/>
      <c r="I63" s="22">
        <v>10148</v>
      </c>
      <c r="J63" s="22"/>
      <c r="K63" s="22"/>
      <c r="L63" s="22"/>
      <c r="M63" s="22"/>
      <c r="N63" s="22"/>
      <c r="O63" s="22"/>
      <c r="P63" s="2"/>
      <c r="Q63" s="2"/>
      <c r="R63" s="9">
        <f t="shared" si="2"/>
        <v>10148</v>
      </c>
    </row>
    <row r="64" spans="1:18" hidden="1" x14ac:dyDescent="0.25">
      <c r="C64" s="12" t="s">
        <v>75</v>
      </c>
      <c r="D64" s="13">
        <f t="shared" ref="D64:E64" si="9">SUM(D65:D68)</f>
        <v>0</v>
      </c>
      <c r="E64" s="13">
        <f t="shared" si="9"/>
        <v>0</v>
      </c>
      <c r="F64" s="13">
        <f>SUM(F65:F68)</f>
        <v>0</v>
      </c>
      <c r="G64" s="13">
        <f t="shared" ref="G64:Q64" si="10">SUM(G65:G68)</f>
        <v>0</v>
      </c>
      <c r="H64" s="13">
        <f t="shared" si="10"/>
        <v>0</v>
      </c>
      <c r="I64" s="13">
        <f t="shared" si="10"/>
        <v>0</v>
      </c>
      <c r="J64" s="13">
        <f t="shared" si="10"/>
        <v>0</v>
      </c>
      <c r="K64" s="13">
        <f t="shared" si="10"/>
        <v>0</v>
      </c>
      <c r="L64" s="13">
        <f t="shared" si="10"/>
        <v>0</v>
      </c>
      <c r="M64" s="13">
        <f t="shared" si="10"/>
        <v>0</v>
      </c>
      <c r="N64" s="13">
        <f t="shared" si="10"/>
        <v>0</v>
      </c>
      <c r="O64" s="13">
        <f t="shared" si="10"/>
        <v>0</v>
      </c>
      <c r="P64" s="13">
        <f t="shared" si="10"/>
        <v>0</v>
      </c>
      <c r="Q64" s="13">
        <f t="shared" si="10"/>
        <v>0</v>
      </c>
      <c r="R64" s="9">
        <f t="shared" si="2"/>
        <v>0</v>
      </c>
    </row>
    <row r="65" spans="2:19" hidden="1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9">
        <f t="shared" si="2"/>
        <v>0</v>
      </c>
    </row>
    <row r="66" spans="2:19" hidden="1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9">
        <f t="shared" si="2"/>
        <v>0</v>
      </c>
    </row>
    <row r="67" spans="2:19" hidden="1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9">
        <f t="shared" si="2"/>
        <v>0</v>
      </c>
    </row>
    <row r="68" spans="2:19" hidden="1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9">
        <f t="shared" si="2"/>
        <v>0</v>
      </c>
    </row>
    <row r="69" spans="2:19" hidden="1" x14ac:dyDescent="0.25">
      <c r="C69" s="12" t="s">
        <v>80</v>
      </c>
      <c r="D69" s="13">
        <f t="shared" ref="D69:E69" si="11">SUM(D70:D71)</f>
        <v>0</v>
      </c>
      <c r="E69" s="13">
        <f t="shared" si="11"/>
        <v>0</v>
      </c>
      <c r="F69" s="13">
        <f>SUM(F70:F71)</f>
        <v>0</v>
      </c>
      <c r="G69" s="13">
        <f t="shared" ref="G69:Q69" si="12">SUM(G70:G71)</f>
        <v>0</v>
      </c>
      <c r="H69" s="13">
        <f t="shared" si="12"/>
        <v>0</v>
      </c>
      <c r="I69" s="13">
        <f t="shared" si="12"/>
        <v>0</v>
      </c>
      <c r="J69" s="13">
        <f t="shared" si="12"/>
        <v>0</v>
      </c>
      <c r="K69" s="13">
        <f t="shared" si="12"/>
        <v>0</v>
      </c>
      <c r="L69" s="13">
        <f t="shared" si="12"/>
        <v>0</v>
      </c>
      <c r="M69" s="13">
        <f t="shared" si="12"/>
        <v>0</v>
      </c>
      <c r="N69" s="13">
        <f t="shared" si="12"/>
        <v>0</v>
      </c>
      <c r="O69" s="13">
        <f t="shared" si="12"/>
        <v>0</v>
      </c>
      <c r="P69" s="13">
        <f t="shared" si="12"/>
        <v>0</v>
      </c>
      <c r="Q69" s="13">
        <f t="shared" si="12"/>
        <v>0</v>
      </c>
      <c r="R69" s="9">
        <f t="shared" si="2"/>
        <v>0</v>
      </c>
    </row>
    <row r="70" spans="2:19" hidden="1" x14ac:dyDescent="0.25">
      <c r="C70" s="17" t="s">
        <v>81</v>
      </c>
      <c r="D70" s="3">
        <v>0</v>
      </c>
      <c r="E70" s="3">
        <v>0</v>
      </c>
      <c r="R70" s="9">
        <f t="shared" si="2"/>
        <v>0</v>
      </c>
    </row>
    <row r="71" spans="2:19" hidden="1" x14ac:dyDescent="0.25">
      <c r="C71" s="17" t="s">
        <v>82</v>
      </c>
      <c r="D71" s="3">
        <v>0</v>
      </c>
      <c r="E71" s="3">
        <v>0</v>
      </c>
      <c r="R71" s="9">
        <f t="shared" si="2"/>
        <v>0</v>
      </c>
    </row>
    <row r="72" spans="2:19" hidden="1" x14ac:dyDescent="0.25">
      <c r="C72" s="12" t="s">
        <v>83</v>
      </c>
      <c r="D72" s="13">
        <f t="shared" ref="D72:E72" si="13">SUM(D73:D75)</f>
        <v>0</v>
      </c>
      <c r="E72" s="13">
        <f t="shared" si="13"/>
        <v>0</v>
      </c>
      <c r="F72" s="13">
        <f>SUM(F73:F75)</f>
        <v>0</v>
      </c>
      <c r="G72" s="13">
        <f t="shared" ref="G72:Q72" si="14">SUM(G73:G75)</f>
        <v>0</v>
      </c>
      <c r="H72" s="13">
        <f t="shared" si="14"/>
        <v>0</v>
      </c>
      <c r="I72" s="13">
        <f t="shared" si="14"/>
        <v>0</v>
      </c>
      <c r="J72" s="13">
        <f t="shared" si="14"/>
        <v>0</v>
      </c>
      <c r="K72" s="13">
        <f t="shared" si="14"/>
        <v>0</v>
      </c>
      <c r="L72" s="13">
        <f t="shared" si="14"/>
        <v>0</v>
      </c>
      <c r="M72" s="13">
        <f t="shared" si="14"/>
        <v>0</v>
      </c>
      <c r="N72" s="13">
        <f t="shared" si="14"/>
        <v>0</v>
      </c>
      <c r="O72" s="13">
        <f t="shared" si="14"/>
        <v>0</v>
      </c>
      <c r="P72" s="13">
        <f t="shared" si="14"/>
        <v>0</v>
      </c>
      <c r="Q72" s="13">
        <f t="shared" si="14"/>
        <v>0</v>
      </c>
      <c r="R72" s="9">
        <f t="shared" si="2"/>
        <v>0</v>
      </c>
    </row>
    <row r="73" spans="2:19" hidden="1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9">
        <f t="shared" si="2"/>
        <v>0</v>
      </c>
    </row>
    <row r="74" spans="2:19" hidden="1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9">
        <f t="shared" si="2"/>
        <v>0</v>
      </c>
    </row>
    <row r="75" spans="2:19" hidden="1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9">
        <f t="shared" si="2"/>
        <v>0</v>
      </c>
    </row>
    <row r="76" spans="2:19" s="11" customFormat="1" hidden="1" x14ac:dyDescent="0.25">
      <c r="B76" s="24"/>
      <c r="C76" s="8" t="s">
        <v>87</v>
      </c>
      <c r="D76" s="25">
        <f>SUM(D77+D80+D83)</f>
        <v>0</v>
      </c>
      <c r="E76" s="25">
        <f t="shared" ref="E76:Q76" si="15">SUM(E77+E80+E83)</f>
        <v>0</v>
      </c>
      <c r="F76" s="25">
        <f t="shared" si="15"/>
        <v>0</v>
      </c>
      <c r="G76" s="26">
        <f t="shared" si="15"/>
        <v>0</v>
      </c>
      <c r="H76" s="26">
        <f t="shared" si="15"/>
        <v>0</v>
      </c>
      <c r="I76" s="26">
        <f t="shared" si="15"/>
        <v>0</v>
      </c>
      <c r="J76" s="26">
        <f t="shared" si="15"/>
        <v>0</v>
      </c>
      <c r="K76" s="26">
        <f t="shared" si="15"/>
        <v>0</v>
      </c>
      <c r="L76" s="26">
        <f t="shared" si="15"/>
        <v>0</v>
      </c>
      <c r="M76" s="26">
        <f t="shared" si="15"/>
        <v>0</v>
      </c>
      <c r="N76" s="26">
        <f t="shared" si="15"/>
        <v>0</v>
      </c>
      <c r="O76" s="26">
        <f t="shared" si="15"/>
        <v>0</v>
      </c>
      <c r="P76" s="26">
        <f t="shared" si="15"/>
        <v>0</v>
      </c>
      <c r="Q76" s="26">
        <f t="shared" si="15"/>
        <v>0</v>
      </c>
      <c r="R76" s="9">
        <f t="shared" ref="R76:R85" si="16">+SUM(F76:Q76)</f>
        <v>0</v>
      </c>
      <c r="S76" s="15"/>
    </row>
    <row r="77" spans="2:19" hidden="1" x14ac:dyDescent="0.25">
      <c r="C77" s="12" t="s">
        <v>88</v>
      </c>
      <c r="D77" s="13">
        <f>SUM(D78:D79)</f>
        <v>0</v>
      </c>
      <c r="E77" s="13">
        <f t="shared" ref="E77" si="17">SUM(E78:E79)</f>
        <v>0</v>
      </c>
      <c r="F77" s="13">
        <f>SUM(F78:F79)</f>
        <v>0</v>
      </c>
      <c r="G77" s="13">
        <f t="shared" ref="G77:Q77" si="18">SUM(G78:G79)</f>
        <v>0</v>
      </c>
      <c r="H77" s="13">
        <f t="shared" si="18"/>
        <v>0</v>
      </c>
      <c r="I77" s="13">
        <f t="shared" si="18"/>
        <v>0</v>
      </c>
      <c r="J77" s="13">
        <f t="shared" si="18"/>
        <v>0</v>
      </c>
      <c r="K77" s="13">
        <f t="shared" si="18"/>
        <v>0</v>
      </c>
      <c r="L77" s="13">
        <f t="shared" si="18"/>
        <v>0</v>
      </c>
      <c r="M77" s="13">
        <f t="shared" si="18"/>
        <v>0</v>
      </c>
      <c r="N77" s="13">
        <f t="shared" si="18"/>
        <v>0</v>
      </c>
      <c r="O77" s="13">
        <f t="shared" si="18"/>
        <v>0</v>
      </c>
      <c r="P77" s="13">
        <f t="shared" si="18"/>
        <v>0</v>
      </c>
      <c r="Q77" s="13">
        <f t="shared" si="18"/>
        <v>0</v>
      </c>
      <c r="R77" s="9">
        <f t="shared" si="16"/>
        <v>0</v>
      </c>
    </row>
    <row r="78" spans="2:19" hidden="1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9">
        <f t="shared" si="16"/>
        <v>0</v>
      </c>
    </row>
    <row r="79" spans="2:19" hidden="1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9">
        <f t="shared" si="16"/>
        <v>0</v>
      </c>
    </row>
    <row r="80" spans="2:19" s="11" customFormat="1" hidden="1" x14ac:dyDescent="0.25">
      <c r="B80" s="24"/>
      <c r="C80" s="12" t="s">
        <v>91</v>
      </c>
      <c r="D80" s="13">
        <f t="shared" ref="D80:E80" si="19">SUM(D81:D82)</f>
        <v>0</v>
      </c>
      <c r="E80" s="13">
        <f t="shared" si="19"/>
        <v>0</v>
      </c>
      <c r="F80" s="13">
        <f>SUM(F81:F82)</f>
        <v>0</v>
      </c>
      <c r="G80" s="13">
        <f t="shared" ref="G80:Q80" si="20">SUM(G81:G82)</f>
        <v>0</v>
      </c>
      <c r="H80" s="13">
        <f t="shared" si="20"/>
        <v>0</v>
      </c>
      <c r="I80" s="13">
        <f t="shared" si="20"/>
        <v>0</v>
      </c>
      <c r="J80" s="13">
        <f t="shared" si="20"/>
        <v>0</v>
      </c>
      <c r="K80" s="13">
        <f t="shared" si="20"/>
        <v>0</v>
      </c>
      <c r="L80" s="13">
        <f t="shared" si="20"/>
        <v>0</v>
      </c>
      <c r="M80" s="13">
        <f t="shared" si="20"/>
        <v>0</v>
      </c>
      <c r="N80" s="13">
        <f t="shared" si="20"/>
        <v>0</v>
      </c>
      <c r="O80" s="13">
        <f t="shared" si="20"/>
        <v>0</v>
      </c>
      <c r="P80" s="13">
        <f t="shared" si="20"/>
        <v>0</v>
      </c>
      <c r="Q80" s="13">
        <f t="shared" si="20"/>
        <v>0</v>
      </c>
      <c r="R80" s="9">
        <f t="shared" si="16"/>
        <v>0</v>
      </c>
      <c r="S80" s="15"/>
    </row>
    <row r="81" spans="1:19" hidden="1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9">
        <f t="shared" si="16"/>
        <v>0</v>
      </c>
    </row>
    <row r="82" spans="1:19" hidden="1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9">
        <f t="shared" si="16"/>
        <v>0</v>
      </c>
    </row>
    <row r="83" spans="1:19" s="11" customFormat="1" hidden="1" x14ac:dyDescent="0.25">
      <c r="B83" s="24"/>
      <c r="C83" s="12" t="s">
        <v>94</v>
      </c>
      <c r="D83" s="13">
        <f t="shared" ref="D83:E83" si="21">SUM(D84)</f>
        <v>0</v>
      </c>
      <c r="E83" s="13">
        <f t="shared" si="21"/>
        <v>0</v>
      </c>
      <c r="F83" s="13">
        <f>SUM(F84)</f>
        <v>0</v>
      </c>
      <c r="G83" s="13">
        <f t="shared" ref="G83:Q83" si="22">SUM(G84)</f>
        <v>0</v>
      </c>
      <c r="H83" s="13">
        <f t="shared" si="22"/>
        <v>0</v>
      </c>
      <c r="I83" s="13">
        <f t="shared" si="22"/>
        <v>0</v>
      </c>
      <c r="J83" s="13">
        <f t="shared" si="22"/>
        <v>0</v>
      </c>
      <c r="K83" s="13">
        <f t="shared" si="22"/>
        <v>0</v>
      </c>
      <c r="L83" s="13">
        <f t="shared" si="22"/>
        <v>0</v>
      </c>
      <c r="M83" s="13">
        <f t="shared" si="22"/>
        <v>0</v>
      </c>
      <c r="N83" s="13">
        <f t="shared" si="22"/>
        <v>0</v>
      </c>
      <c r="O83" s="13">
        <f t="shared" si="22"/>
        <v>0</v>
      </c>
      <c r="P83" s="13">
        <f t="shared" si="22"/>
        <v>0</v>
      </c>
      <c r="Q83" s="13">
        <f t="shared" si="22"/>
        <v>0</v>
      </c>
      <c r="R83" s="9">
        <f t="shared" si="16"/>
        <v>0</v>
      </c>
      <c r="S83" s="15"/>
    </row>
    <row r="84" spans="1:19" hidden="1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9">
        <f t="shared" si="16"/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189671257</v>
      </c>
      <c r="E85" s="30">
        <f>+F12+F18+E28+E38+E47+E54+E64+E69+E72</f>
        <v>8895947.7400000002</v>
      </c>
      <c r="F85" s="30">
        <f>+F12+F18+F28</f>
        <v>8895947.7400000002</v>
      </c>
      <c r="G85" s="32">
        <f>+G54+G28+G18+G12</f>
        <v>11150259.43</v>
      </c>
      <c r="H85" s="32">
        <f>+H12+H18+H28+H38+H47+H54+H64+H69+H72</f>
        <v>9729846.0699999984</v>
      </c>
      <c r="I85" s="32">
        <f>+I12+I18+I28+I54</f>
        <v>4755921.8100000005</v>
      </c>
      <c r="J85" s="32">
        <f t="shared" ref="J85:Q85" si="23">+J12+J18+J28+J38+J47+J54+J64+J69+J72</f>
        <v>25429109.580000002</v>
      </c>
      <c r="K85" s="32">
        <f t="shared" si="23"/>
        <v>19954816.399999999</v>
      </c>
      <c r="L85" s="32">
        <f t="shared" si="23"/>
        <v>13763166.82</v>
      </c>
      <c r="M85" s="32">
        <f t="shared" si="23"/>
        <v>13339514.819999998</v>
      </c>
      <c r="N85" s="32">
        <f t="shared" si="23"/>
        <v>12899642.99</v>
      </c>
      <c r="O85" s="31">
        <f t="shared" si="23"/>
        <v>17592203.939999998</v>
      </c>
      <c r="P85" s="30">
        <f>+P12+P18+P28+P54</f>
        <v>0</v>
      </c>
      <c r="Q85" s="32">
        <f t="shared" si="23"/>
        <v>0</v>
      </c>
      <c r="R85" s="32">
        <f t="shared" si="16"/>
        <v>137510429.59999996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112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113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9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F11:F12 F18:G18 G11:G12 E28:G28 G85 H11:H12 I11:I12 I18 J54 M54:O54" unlockedFormula="1"/>
    <ignoredError sqref="H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107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106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103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104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GENERAL</vt:lpstr>
      <vt:lpstr>'ABRIL 2023'!Área_de_impresión</vt:lpstr>
      <vt:lpstr>'Agosto 2023'!Área_de_impresión</vt:lpstr>
      <vt:lpstr>'DICIEMBRE 2023'!Área_de_impresión</vt:lpstr>
      <vt:lpstr>'Enero 2023'!Área_de_impresión</vt:lpstr>
      <vt:lpstr>'FEBRERO 2023'!Área_de_impresión</vt:lpstr>
      <vt:lpstr>GENERAL!Área_de_impresión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'FEBRERO 2023'!Títulos_a_imprimir</vt:lpstr>
      <vt:lpstr>GENERAL!Títulos_a_imprimir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2024-02-08T16:15:25Z</cp:lastPrinted>
  <dcterms:created xsi:type="dcterms:W3CDTF">2023-02-10T14:39:51Z</dcterms:created>
  <dcterms:modified xsi:type="dcterms:W3CDTF">2024-11-11T14:44:24Z</dcterms:modified>
</cp:coreProperties>
</file>