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10-Octubre/"/>
    </mc:Choice>
  </mc:AlternateContent>
  <xr:revisionPtr revIDLastSave="0" documentId="8_{961659AC-6CF9-42D5-A363-7FB102777DD5}" xr6:coauthVersionLast="47" xr6:coauthVersionMax="47" xr10:uidLastSave="{00000000-0000-0000-0000-000000000000}"/>
  <bookViews>
    <workbookView xWindow="2037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4" l="1"/>
  <c r="O54" i="14"/>
  <c r="R54" i="14" s="1"/>
  <c r="M54" i="14"/>
  <c r="M11" i="14" s="1"/>
  <c r="R13" i="14"/>
  <c r="R14" i="14"/>
  <c r="R15" i="14"/>
  <c r="R16" i="14"/>
  <c r="R17" i="14"/>
  <c r="R19" i="14"/>
  <c r="R20" i="14"/>
  <c r="R21" i="14"/>
  <c r="R22" i="14"/>
  <c r="R23" i="14"/>
  <c r="R24" i="14"/>
  <c r="R25" i="14"/>
  <c r="R26" i="14"/>
  <c r="R27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K18" i="14"/>
  <c r="K11" i="14" s="1"/>
  <c r="K12" i="14"/>
  <c r="K85" i="14" s="1"/>
  <c r="K28" i="14"/>
  <c r="K54" i="14"/>
  <c r="J54" i="14"/>
  <c r="I85" i="14"/>
  <c r="H85" i="14"/>
  <c r="F85" i="14"/>
  <c r="G85" i="14"/>
  <c r="I54" i="14"/>
  <c r="I28" i="14"/>
  <c r="H28" i="14"/>
  <c r="D12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D54" i="14"/>
  <c r="E47" i="14"/>
  <c r="D47" i="14"/>
  <c r="E38" i="14"/>
  <c r="D38" i="14"/>
  <c r="Q28" i="14"/>
  <c r="P28" i="14"/>
  <c r="O28" i="14"/>
  <c r="N28" i="14"/>
  <c r="M28" i="14"/>
  <c r="L28" i="14"/>
  <c r="J28" i="14"/>
  <c r="G28" i="14"/>
  <c r="F28" i="14"/>
  <c r="E28" i="14"/>
  <c r="D28" i="14"/>
  <c r="Q18" i="14"/>
  <c r="P18" i="14"/>
  <c r="O18" i="14"/>
  <c r="N18" i="14"/>
  <c r="M18" i="14"/>
  <c r="L18" i="14"/>
  <c r="J18" i="14"/>
  <c r="I18" i="14"/>
  <c r="H18" i="14"/>
  <c r="G18" i="14"/>
  <c r="F18" i="14"/>
  <c r="D18" i="14"/>
  <c r="Q12" i="14"/>
  <c r="P12" i="14"/>
  <c r="O12" i="14"/>
  <c r="N12" i="14"/>
  <c r="M12" i="14"/>
  <c r="L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R28" i="14" l="1"/>
  <c r="R18" i="14"/>
  <c r="R12" i="14"/>
  <c r="F76" i="14"/>
  <c r="K76" i="14"/>
  <c r="L11" i="14"/>
  <c r="Q85" i="14"/>
  <c r="G11" i="14"/>
  <c r="N11" i="14"/>
  <c r="N85" i="14"/>
  <c r="P85" i="14"/>
  <c r="P11" i="14" s="1"/>
  <c r="M85" i="14"/>
  <c r="O11" i="14"/>
  <c r="I11" i="14"/>
  <c r="Q11" i="14"/>
  <c r="E85" i="14"/>
  <c r="J85" i="14"/>
  <c r="F11" i="14"/>
  <c r="H11" i="14"/>
  <c r="D11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11" i="14" l="1"/>
  <c r="R85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<sst xmlns="http://schemas.openxmlformats.org/spreadsheetml/2006/main" count="1350" uniqueCount="114">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</sst>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99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107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106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103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104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E1" zoomScale="70" zoomScaleNormal="70" zoomScaleSheetLayoutView="70" workbookViewId="0">
      <selection activeCell="M54" sqref="M5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>SUM(K12+K18+K28+K38+K47+K54+K64+K69+K72)</f>
        <v>19954816.399999999</v>
      </c>
      <c r="L11" s="9">
        <f t="shared" si="0"/>
        <v>13763166.82</v>
      </c>
      <c r="M11" s="9">
        <f>SUM(M12+M18+M28+M38+M47+M54+M64+M69+M72)</f>
        <v>13339514.819999998</v>
      </c>
      <c r="N11" s="9">
        <f t="shared" si="0"/>
        <v>12899642.99</v>
      </c>
      <c r="O11" s="9">
        <f t="shared" si="0"/>
        <v>17592203.939999998</v>
      </c>
      <c r="P11" s="10">
        <f>+P85</f>
        <v>0</v>
      </c>
      <c r="Q11" s="9">
        <f t="shared" si="0"/>
        <v>0</v>
      </c>
      <c r="R11" s="9">
        <f>+SUM(F11:Q11)</f>
        <v>137510429.59999996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1">SUM(H13:H17)</f>
        <v>8471028.4499999993</v>
      </c>
      <c r="I12" s="39">
        <f t="shared" si="1"/>
        <v>378200.81</v>
      </c>
      <c r="J12" s="39">
        <f t="shared" si="1"/>
        <v>18779012.02</v>
      </c>
      <c r="K12" s="39">
        <f>SUM(K13:K17)</f>
        <v>15220800.809999999</v>
      </c>
      <c r="L12" s="39">
        <f t="shared" si="1"/>
        <v>9557310.8200000003</v>
      </c>
      <c r="M12" s="39">
        <f t="shared" si="1"/>
        <v>9473197.5999999996</v>
      </c>
      <c r="N12" s="39">
        <f t="shared" si="1"/>
        <v>9642172.6400000006</v>
      </c>
      <c r="O12" s="39">
        <f t="shared" si="1"/>
        <v>9831376.4799999986</v>
      </c>
      <c r="P12" s="40">
        <f>SUM(P13:P17)</f>
        <v>0</v>
      </c>
      <c r="Q12" s="39">
        <f t="shared" si="1"/>
        <v>0</v>
      </c>
      <c r="R12" s="39">
        <f t="shared" ref="R12:R75" si="2">+SUM(F12:Q12)</f>
        <v>99094892.75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K13" s="4">
        <v>8429015.0999999996</v>
      </c>
      <c r="L13" s="4">
        <v>8036493.1900000004</v>
      </c>
      <c r="M13" s="4">
        <v>7963566.8700000001</v>
      </c>
      <c r="N13" s="4">
        <v>8110493.1900000004</v>
      </c>
      <c r="O13" s="18">
        <v>8281452.8099999996</v>
      </c>
      <c r="P13" s="18"/>
      <c r="Q13" s="2"/>
      <c r="R13" s="9">
        <f t="shared" si="2"/>
        <v>78914564.409999996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K14" s="4">
        <v>5533791.25</v>
      </c>
      <c r="L14" s="4">
        <v>297000</v>
      </c>
      <c r="M14" s="4">
        <v>297000</v>
      </c>
      <c r="N14" s="4">
        <v>297000</v>
      </c>
      <c r="O14" s="18">
        <v>297000</v>
      </c>
      <c r="P14" s="18"/>
      <c r="Q14" s="2"/>
      <c r="R14" s="9">
        <f t="shared" si="2"/>
        <v>8176791.25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K15" s="4">
        <v>4263.83</v>
      </c>
      <c r="L15" s="4">
        <v>0</v>
      </c>
      <c r="O15" s="18"/>
      <c r="P15" s="18"/>
      <c r="Q15" s="2"/>
      <c r="R15" s="9">
        <f t="shared" si="2"/>
        <v>26724.68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L16" s="4">
        <v>0</v>
      </c>
      <c r="P16" s="20"/>
      <c r="Q16" s="2"/>
      <c r="R16" s="9">
        <f t="shared" si="2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K17" s="4">
        <v>1253730.6299999999</v>
      </c>
      <c r="L17" s="4">
        <v>1223817.6299999999</v>
      </c>
      <c r="M17" s="4">
        <v>1212630.73</v>
      </c>
      <c r="N17" s="4">
        <v>1234679.45</v>
      </c>
      <c r="O17" s="18">
        <v>1252923.67</v>
      </c>
      <c r="P17" s="18"/>
      <c r="Q17" s="2"/>
      <c r="R17" s="9">
        <f t="shared" si="2"/>
        <v>11976812.409999998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>SUM(K19:K27)</f>
        <v>2999661.5900000003</v>
      </c>
      <c r="L18" s="39">
        <f t="shared" si="4"/>
        <v>2056305.85</v>
      </c>
      <c r="M18" s="39">
        <f t="shared" si="4"/>
        <v>1006299</v>
      </c>
      <c r="N18" s="39">
        <f t="shared" si="4"/>
        <v>1854188.77</v>
      </c>
      <c r="O18" s="39">
        <f t="shared" si="4"/>
        <v>4287994.8</v>
      </c>
      <c r="P18" s="40">
        <f>SUM(P19:P27)</f>
        <v>0</v>
      </c>
      <c r="Q18" s="39">
        <f t="shared" si="4"/>
        <v>0</v>
      </c>
      <c r="R18" s="39">
        <f t="shared" si="2"/>
        <v>20471667.210000001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K19" s="4">
        <v>1347933.24</v>
      </c>
      <c r="L19" s="4">
        <v>1277748.06</v>
      </c>
      <c r="M19" s="4">
        <v>212618.26</v>
      </c>
      <c r="N19" s="4">
        <v>1292140.67</v>
      </c>
      <c r="O19" s="18">
        <v>2460494.2999999998</v>
      </c>
      <c r="P19" s="18"/>
      <c r="Q19" s="2"/>
      <c r="R19" s="9">
        <f t="shared" si="2"/>
        <v>12199098.82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M20" s="4">
        <v>23128</v>
      </c>
      <c r="P20" s="3"/>
      <c r="Q20" s="2"/>
      <c r="R20" s="9">
        <f t="shared" si="2"/>
        <v>44368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K21" s="4">
        <v>34000</v>
      </c>
      <c r="P21" s="20"/>
      <c r="Q21" s="2"/>
      <c r="R21" s="9">
        <f t="shared" si="2"/>
        <v>202400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9">
        <f t="shared" si="2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K23" s="4">
        <v>24780</v>
      </c>
      <c r="L23" s="4">
        <v>128257.39</v>
      </c>
      <c r="M23" s="4">
        <v>28320</v>
      </c>
      <c r="N23" s="4">
        <v>56698.2</v>
      </c>
      <c r="O23" s="4">
        <v>44402</v>
      </c>
      <c r="P23" s="18"/>
      <c r="Q23" s="2"/>
      <c r="R23" s="9">
        <f t="shared" si="2"/>
        <v>426017.59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K24" s="4">
        <v>1256341.57</v>
      </c>
      <c r="P24" s="20"/>
      <c r="Q24" s="2"/>
      <c r="R24" s="9">
        <f t="shared" si="2"/>
        <v>1256341.57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K25" s="4">
        <v>268602.01</v>
      </c>
      <c r="L25" s="4">
        <v>82010</v>
      </c>
      <c r="M25" s="4">
        <v>569022.93000000005</v>
      </c>
      <c r="N25" s="4">
        <v>164600.32000000001</v>
      </c>
      <c r="O25" s="18">
        <v>1777098.5</v>
      </c>
      <c r="P25" s="18"/>
      <c r="Q25" s="2"/>
      <c r="R25" s="9">
        <f t="shared" si="2"/>
        <v>4155675.9299999997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K26" s="4">
        <v>15204.06</v>
      </c>
      <c r="L26" s="4">
        <v>566940.4</v>
      </c>
      <c r="M26" s="4">
        <v>12000</v>
      </c>
      <c r="N26" s="4">
        <v>236100</v>
      </c>
      <c r="O26" s="4">
        <v>6000</v>
      </c>
      <c r="P26" s="20"/>
      <c r="Q26" s="2"/>
      <c r="R26" s="9">
        <f t="shared" si="2"/>
        <v>1406788.42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K27" s="4">
        <v>52800.71</v>
      </c>
      <c r="L27" s="4">
        <v>1350</v>
      </c>
      <c r="M27" s="4">
        <v>161209.81</v>
      </c>
      <c r="N27" s="4">
        <v>104649.58</v>
      </c>
      <c r="O27" s="18"/>
      <c r="P27" s="18"/>
      <c r="Q27" s="2"/>
      <c r="R27" s="9">
        <f t="shared" si="2"/>
        <v>780976.88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>SUM(K29:K37)</f>
        <v>1611486.22</v>
      </c>
      <c r="L28" s="39">
        <f t="shared" si="5"/>
        <v>2149550.15</v>
      </c>
      <c r="M28" s="39">
        <f t="shared" si="5"/>
        <v>1740101.7</v>
      </c>
      <c r="N28" s="39">
        <f t="shared" si="5"/>
        <v>1403281.58</v>
      </c>
      <c r="O28" s="39">
        <f>SUM(O29:O37)</f>
        <v>2485988.14</v>
      </c>
      <c r="P28" s="40">
        <f>SUM(P29:P37)</f>
        <v>0</v>
      </c>
      <c r="Q28" s="39">
        <f t="shared" si="5"/>
        <v>0</v>
      </c>
      <c r="R28" s="39">
        <f t="shared" si="2"/>
        <v>12216252.289999999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K29" s="4">
        <v>169779.77</v>
      </c>
      <c r="L29" s="4">
        <v>57740.4</v>
      </c>
      <c r="M29" s="4">
        <v>66232.160000000003</v>
      </c>
      <c r="O29" s="18">
        <v>287167.58</v>
      </c>
      <c r="P29" s="18"/>
      <c r="Q29" s="2"/>
      <c r="R29" s="9">
        <f t="shared" si="2"/>
        <v>737295.40000000014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9">
        <f t="shared" si="2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K31" s="4">
        <v>51982.42</v>
      </c>
      <c r="M31" s="4">
        <v>38115.449999999997</v>
      </c>
      <c r="O31" s="18">
        <v>152506.15</v>
      </c>
      <c r="P31" s="18"/>
      <c r="Q31" s="2"/>
      <c r="R31" s="9">
        <f t="shared" si="2"/>
        <v>423180.42000000004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O32" s="4">
        <v>96969.68</v>
      </c>
      <c r="P32" s="20"/>
      <c r="Q32" s="2"/>
      <c r="R32" s="9">
        <f t="shared" si="2"/>
        <v>150864.68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K33" s="4">
        <v>21165.57</v>
      </c>
      <c r="O33" s="18">
        <v>132707.76</v>
      </c>
      <c r="P33" s="18"/>
      <c r="Q33" s="2"/>
      <c r="R33" s="9">
        <f t="shared" si="2"/>
        <v>153873.33000000002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K34" s="4">
        <v>119217.29</v>
      </c>
      <c r="M34" s="4">
        <v>1784.37</v>
      </c>
      <c r="O34" s="18">
        <v>9752.7000000000007</v>
      </c>
      <c r="P34" s="18"/>
      <c r="Q34" s="2"/>
      <c r="R34" s="9">
        <f t="shared" si="2"/>
        <v>131186.23999999999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K35" s="4">
        <v>815340.66</v>
      </c>
      <c r="L35" s="4">
        <v>1697990.65</v>
      </c>
      <c r="M35" s="4">
        <v>1216887.52</v>
      </c>
      <c r="N35" s="4">
        <v>515175.11</v>
      </c>
      <c r="O35" s="18">
        <v>1439166.33</v>
      </c>
      <c r="P35" s="18"/>
      <c r="Q35" s="2"/>
      <c r="R35" s="9">
        <f t="shared" si="2"/>
        <v>7666402.4200000009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9">
        <f t="shared" si="2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K37" s="4">
        <v>434000.51</v>
      </c>
      <c r="L37" s="4">
        <v>393819.1</v>
      </c>
      <c r="M37" s="4">
        <v>417082.2</v>
      </c>
      <c r="N37" s="4">
        <v>888106.47</v>
      </c>
      <c r="O37" s="18">
        <v>367717.94</v>
      </c>
      <c r="P37" s="18"/>
      <c r="Q37" s="2"/>
      <c r="R37" s="9">
        <f t="shared" si="2"/>
        <v>2831933.88</v>
      </c>
    </row>
    <row r="38" spans="1:19" s="11" customFormat="1" hidden="1" x14ac:dyDescent="0.25">
      <c r="C38" s="38" t="s">
        <v>49</v>
      </c>
      <c r="D38" s="21">
        <f t="shared" ref="D38:E38" si="6">SUM(D39:D46)</f>
        <v>0</v>
      </c>
      <c r="E38" s="39">
        <f t="shared" si="6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9">
        <f t="shared" si="2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9">
        <f t="shared" si="2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>
        <f t="shared" si="2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>
        <f t="shared" si="2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9">
        <f t="shared" si="2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9">
        <f t="shared" si="2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9">
        <f t="shared" si="2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9">
        <f t="shared" si="2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9">
        <f t="shared" si="2"/>
        <v>0</v>
      </c>
    </row>
    <row r="47" spans="1:19" s="11" customFormat="1" hidden="1" x14ac:dyDescent="0.25">
      <c r="C47" s="12" t="s">
        <v>58</v>
      </c>
      <c r="D47" s="21">
        <f t="shared" ref="D47:E47" si="7">SUM(D48:D53)</f>
        <v>0</v>
      </c>
      <c r="E47" s="1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9">
        <f t="shared" si="2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9">
        <f t="shared" si="2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9">
        <f t="shared" si="2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9">
        <f t="shared" si="2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9">
        <f t="shared" si="2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>
        <f t="shared" si="2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9">
        <f t="shared" si="2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>
        <f>+K59</f>
        <v>122867.78</v>
      </c>
      <c r="L54" s="39"/>
      <c r="M54" s="39">
        <f>+SUM(M55:M63)</f>
        <v>1119916.52</v>
      </c>
      <c r="N54" s="39">
        <f t="shared" ref="N54:O54" si="8">+SUM(N55:N63)</f>
        <v>0</v>
      </c>
      <c r="O54" s="39">
        <f t="shared" si="8"/>
        <v>986844.52</v>
      </c>
      <c r="P54" s="40"/>
      <c r="Q54" s="39"/>
      <c r="R54" s="39">
        <f t="shared" si="2"/>
        <v>5727617.3499999996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M55" s="4">
        <v>110499.97</v>
      </c>
      <c r="O55" s="4">
        <v>574491.37</v>
      </c>
      <c r="P55" s="20"/>
      <c r="Q55" s="2"/>
      <c r="R55" s="9">
        <f t="shared" si="2"/>
        <v>685953.87</v>
      </c>
    </row>
    <row r="56" spans="1:18" x14ac:dyDescent="0.25">
      <c r="C56" s="17" t="s">
        <v>67</v>
      </c>
      <c r="D56" s="21">
        <v>195000</v>
      </c>
      <c r="E56" s="21">
        <v>0</v>
      </c>
      <c r="M56" s="4">
        <v>243080</v>
      </c>
      <c r="P56" s="2"/>
      <c r="Q56" s="2"/>
      <c r="R56" s="9">
        <f t="shared" si="2"/>
        <v>243080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M57" s="4">
        <v>221508.72</v>
      </c>
      <c r="N57" s="23"/>
      <c r="O57" s="4">
        <v>285000</v>
      </c>
      <c r="P57" s="2"/>
      <c r="Q57" s="2"/>
      <c r="R57" s="9">
        <f t="shared" si="2"/>
        <v>3786138.72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9">
        <f t="shared" si="2"/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K59" s="4">
        <v>122867.78</v>
      </c>
      <c r="M59" s="4">
        <v>544827.82999999996</v>
      </c>
      <c r="N59" s="23"/>
      <c r="O59" s="4">
        <v>127353.15</v>
      </c>
      <c r="P59" s="2"/>
      <c r="Q59" s="2"/>
      <c r="R59" s="9">
        <f t="shared" si="2"/>
        <v>913520.76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9">
        <f t="shared" si="2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9">
        <f t="shared" si="2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9">
        <f t="shared" si="2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9">
        <f t="shared" si="2"/>
        <v>10148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9">
        <f t="shared" si="2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9">
        <f t="shared" si="2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9">
        <f t="shared" si="2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9">
        <f t="shared" si="2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9">
        <f t="shared" si="2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9">
        <f t="shared" si="2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9">
        <f t="shared" si="2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9">
        <f t="shared" si="2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9">
        <f t="shared" si="2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9">
        <f t="shared" si="2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9">
        <f t="shared" si="2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9">
        <f t="shared" si="2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ref="R76:R85" si="16">+SUM(F76:Q76)</f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7">SUM(E78:E79)</f>
        <v>0</v>
      </c>
      <c r="F77" s="13">
        <f>SUM(F78:F79)</f>
        <v>0</v>
      </c>
      <c r="G77" s="13">
        <f t="shared" ref="G77:Q77" si="18">SUM(G78:G79)</f>
        <v>0</v>
      </c>
      <c r="H77" s="13">
        <f t="shared" si="18"/>
        <v>0</v>
      </c>
      <c r="I77" s="13">
        <f t="shared" si="18"/>
        <v>0</v>
      </c>
      <c r="J77" s="13">
        <f t="shared" si="18"/>
        <v>0</v>
      </c>
      <c r="K77" s="13">
        <f t="shared" si="18"/>
        <v>0</v>
      </c>
      <c r="L77" s="13">
        <f t="shared" si="18"/>
        <v>0</v>
      </c>
      <c r="M77" s="13">
        <f t="shared" si="18"/>
        <v>0</v>
      </c>
      <c r="N77" s="13">
        <f t="shared" si="18"/>
        <v>0</v>
      </c>
      <c r="O77" s="13">
        <f t="shared" si="18"/>
        <v>0</v>
      </c>
      <c r="P77" s="13">
        <f t="shared" si="18"/>
        <v>0</v>
      </c>
      <c r="Q77" s="13">
        <f t="shared" si="18"/>
        <v>0</v>
      </c>
      <c r="R77" s="9">
        <f t="shared" si="1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9">
        <f t="shared" si="16"/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9">
        <f t="shared" si="16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9">
        <f t="shared" si="16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9">
        <f t="shared" si="16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9">
        <f t="shared" si="16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9">
        <f t="shared" si="16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9">
        <f t="shared" si="16"/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3">+J12+J18+J28+J38+J47+J54+J64+J69+J72</f>
        <v>25429109.580000002</v>
      </c>
      <c r="K85" s="32">
        <f t="shared" si="23"/>
        <v>19954816.399999999</v>
      </c>
      <c r="L85" s="32">
        <f t="shared" si="23"/>
        <v>13763166.82</v>
      </c>
      <c r="M85" s="32">
        <f t="shared" si="23"/>
        <v>13339514.819999998</v>
      </c>
      <c r="N85" s="32">
        <f t="shared" si="23"/>
        <v>12899642.99</v>
      </c>
      <c r="O85" s="31">
        <f t="shared" si="23"/>
        <v>17592203.939999998</v>
      </c>
      <c r="P85" s="30">
        <f>+P12+P18+P28+P54</f>
        <v>0</v>
      </c>
      <c r="Q85" s="32">
        <f t="shared" si="23"/>
        <v>0</v>
      </c>
      <c r="R85" s="32">
        <f t="shared" si="16"/>
        <v>137510429.59999996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112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113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 M54:O54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2024-11-11T14:44:24Z</dcterms:modified>
</cp:coreProperties>
</file>