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6- Junio/"/>
    </mc:Choice>
  </mc:AlternateContent>
  <xr:revisionPtr revIDLastSave="0" documentId="8_{647BA81A-59A3-4E09-A9DB-59E79EDF99BD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FEBRERO" sheetId="15" r:id="rId1"/>
  </sheets>
  <definedNames>
    <definedName name="_xlnm.Print_Area" localSheetId="0">FEBRERO!$A$1:$Q$102</definedName>
    <definedName name="_xlnm.Print_Titles" localSheetId="0">FEBRERO!$1:$10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5" l="1"/>
  <c r="I28" i="15"/>
  <c r="H28" i="15"/>
  <c r="G28" i="15"/>
  <c r="D56" i="15"/>
  <c r="D57" i="15"/>
  <c r="D58" i="15"/>
  <c r="D59" i="15"/>
  <c r="D60" i="15"/>
  <c r="D61" i="15"/>
  <c r="D62" i="15"/>
  <c r="D63" i="15"/>
  <c r="D55" i="15"/>
  <c r="D31" i="15"/>
  <c r="D32" i="15"/>
  <c r="D33" i="15"/>
  <c r="D34" i="15"/>
  <c r="D35" i="15"/>
  <c r="D36" i="15"/>
  <c r="D37" i="15"/>
  <c r="D30" i="15"/>
  <c r="D20" i="15"/>
  <c r="D21" i="15"/>
  <c r="D22" i="15"/>
  <c r="D23" i="15"/>
  <c r="D24" i="15"/>
  <c r="D25" i="15"/>
  <c r="D26" i="15"/>
  <c r="D19" i="15"/>
  <c r="D14" i="15"/>
  <c r="D15" i="15"/>
  <c r="D16" i="15"/>
  <c r="D17" i="15"/>
  <c r="D13" i="15"/>
  <c r="D29" i="15"/>
  <c r="D27" i="15"/>
  <c r="P28" i="15"/>
  <c r="Q56" i="15"/>
  <c r="Q57" i="15"/>
  <c r="Q58" i="15"/>
  <c r="Q59" i="15"/>
  <c r="Q60" i="15"/>
  <c r="Q61" i="15"/>
  <c r="Q62" i="15"/>
  <c r="Q63" i="15"/>
  <c r="Q55" i="15"/>
  <c r="Q30" i="15"/>
  <c r="Q31" i="15"/>
  <c r="Q32" i="15"/>
  <c r="Q33" i="15"/>
  <c r="Q34" i="15"/>
  <c r="Q35" i="15"/>
  <c r="Q36" i="15"/>
  <c r="Q37" i="15"/>
  <c r="Q29" i="15"/>
  <c r="Q20" i="15"/>
  <c r="Q21" i="15"/>
  <c r="Q22" i="15"/>
  <c r="Q23" i="15"/>
  <c r="Q24" i="15"/>
  <c r="Q25" i="15"/>
  <c r="Q26" i="15"/>
  <c r="Q27" i="15"/>
  <c r="Q19" i="15"/>
  <c r="Q14" i="15"/>
  <c r="Q15" i="15"/>
  <c r="Q16" i="15"/>
  <c r="Q17" i="15"/>
  <c r="Q13" i="15"/>
  <c r="P54" i="15" l="1"/>
  <c r="P18" i="15"/>
  <c r="P12" i="15"/>
  <c r="O12" i="15"/>
  <c r="P11" i="15" l="1"/>
  <c r="P85" i="15"/>
  <c r="E12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Q54" i="15"/>
  <c r="B54" i="15"/>
  <c r="N28" i="15"/>
  <c r="Q65" i="15"/>
  <c r="Q66" i="15"/>
  <c r="Q67" i="15"/>
  <c r="Q68" i="15"/>
  <c r="Q70" i="15"/>
  <c r="Q71" i="15"/>
  <c r="Q73" i="15"/>
  <c r="Q74" i="15"/>
  <c r="Q75" i="15"/>
  <c r="Q78" i="15"/>
  <c r="Q79" i="15"/>
  <c r="Q81" i="15"/>
  <c r="Q82" i="15"/>
  <c r="Q84" i="15"/>
  <c r="Q39" i="15"/>
  <c r="Q40" i="15"/>
  <c r="Q41" i="15"/>
  <c r="Q42" i="15"/>
  <c r="Q43" i="15"/>
  <c r="Q44" i="15"/>
  <c r="Q45" i="15"/>
  <c r="Q46" i="15"/>
  <c r="Q48" i="15"/>
  <c r="Q49" i="15"/>
  <c r="Q50" i="15"/>
  <c r="Q51" i="15"/>
  <c r="Q52" i="15"/>
  <c r="Q53" i="15"/>
  <c r="D28" i="15"/>
  <c r="E28" i="15"/>
  <c r="F28" i="15"/>
  <c r="J28" i="15"/>
  <c r="K28" i="15"/>
  <c r="L28" i="15"/>
  <c r="M28" i="15"/>
  <c r="O28" i="15"/>
  <c r="B28" i="15"/>
  <c r="B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N12" i="15"/>
  <c r="B12" i="15"/>
  <c r="E83" i="15"/>
  <c r="Q83" i="15" s="1"/>
  <c r="C83" i="15"/>
  <c r="B83" i="15"/>
  <c r="E80" i="15"/>
  <c r="Q80" i="15" s="1"/>
  <c r="C80" i="15"/>
  <c r="B80" i="15"/>
  <c r="E77" i="15"/>
  <c r="Q77" i="15" s="1"/>
  <c r="C77" i="15"/>
  <c r="B77" i="15"/>
  <c r="E72" i="15"/>
  <c r="Q72" i="15" s="1"/>
  <c r="C72" i="15"/>
  <c r="B72" i="15"/>
  <c r="E69" i="15"/>
  <c r="Q69" i="15" s="1"/>
  <c r="C69" i="15"/>
  <c r="B69" i="15"/>
  <c r="E64" i="15"/>
  <c r="Q64" i="15" s="1"/>
  <c r="C64" i="15"/>
  <c r="B64" i="15"/>
  <c r="C54" i="15"/>
  <c r="E47" i="15"/>
  <c r="Q47" i="15" s="1"/>
  <c r="C47" i="15"/>
  <c r="B47" i="15"/>
  <c r="E38" i="15"/>
  <c r="Q38" i="15" s="1"/>
  <c r="C38" i="15"/>
  <c r="B38" i="15"/>
  <c r="C18" i="15"/>
  <c r="M12" i="15"/>
  <c r="L12" i="15"/>
  <c r="K12" i="15"/>
  <c r="J12" i="15"/>
  <c r="I12" i="15"/>
  <c r="H12" i="15"/>
  <c r="G12" i="15"/>
  <c r="F12" i="15"/>
  <c r="D12" i="15"/>
  <c r="K11" i="15" l="1"/>
  <c r="D11" i="15"/>
  <c r="O11" i="15"/>
  <c r="L11" i="15"/>
  <c r="M11" i="15"/>
  <c r="E11" i="15"/>
  <c r="J11" i="15"/>
  <c r="N11" i="15"/>
  <c r="G11" i="15"/>
  <c r="F11" i="15"/>
  <c r="I11" i="15"/>
  <c r="Q18" i="15"/>
  <c r="B76" i="15"/>
  <c r="C76" i="15"/>
  <c r="N85" i="15"/>
  <c r="L85" i="15"/>
  <c r="Q12" i="15"/>
  <c r="O85" i="15"/>
  <c r="I85" i="15"/>
  <c r="J85" i="15"/>
  <c r="K85" i="15"/>
  <c r="E76" i="15"/>
  <c r="Q76" i="15" s="1"/>
  <c r="M85" i="15"/>
  <c r="C12" i="15"/>
  <c r="C85" i="15" s="1"/>
  <c r="B11" i="15"/>
  <c r="D85" i="15"/>
  <c r="F85" i="15"/>
  <c r="G85" i="15"/>
  <c r="B85" i="15"/>
  <c r="E85" i="15"/>
  <c r="C11" i="15" l="1"/>
  <c r="H85" i="15"/>
  <c r="Q85" i="15" s="1"/>
  <c r="Q11" i="15" s="1"/>
  <c r="Q28" i="15"/>
  <c r="H11" i="15"/>
</calcChain>
</file>

<file path=xl/sharedStrings.xml><?xml version="1.0" encoding="utf-8"?>
<sst xmlns="http://schemas.openxmlformats.org/spreadsheetml/2006/main" count="111" uniqueCount="111">
  <si>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</si>
  <si>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</si>
  <si>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</si>
  <si>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</si>
  <si>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</si>
  <si>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</si>
  <si>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</si>
  <si>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</si>
  <si>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</si>
  <si>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</si>
  <si>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</si>
  <si>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</si>
  <si>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</si>
  <si>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</si>
  <si>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</si>
  <si>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</si>
  <si>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</si>
  <si>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</si>
  <si>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</si>
  <si>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</si>
  <si>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</si>
  <si>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</si>
  <si>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</si>
  <si>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</si>
  <si>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</si>
  <si>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</si>
  <si>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</si>
  <si>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</si>
  <si>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</si>
  <si>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</si>
  <si>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</si>
  <si>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</si>
  <si>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</si>
  <si>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</si>
  <si>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</si>
  <si>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</si>
  <si>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</si>
  <si>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</si>
  <si>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</si>
  <si>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</si>
  <si>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</si>
  <si>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</si>
  <si>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</si>
  <si>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</si>
  <si>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</si>
  <si>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</si>
  <si>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</si>
  <si>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</si>
  <si>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</si>
  <si>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</si>
  <si>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</si>
  <si>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</si>
  <si>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</si>
  <si>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</si>
  <si>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</si>
  <si>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</si>
  <si>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</si>
  <si>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</si>
  <si>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</si>
  <si>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</si>
  <si>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</si>
  <si>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</si>
  <si>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</si>
  <si>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</si>
  <si>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</si>
  <si>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</si>
  <si>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</si>
  <si>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</si>
  <si>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</si>
  <si>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</si>
  <si>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</si>
  <si>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</si>
  <si>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</si>
  <si>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</si>
  <si>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</si>
  <si>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</si>
  <si>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</si>
  <si>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</si>
  <si>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</si>
  <si>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</si>
  <si>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</si>
  <si>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</si>
  <si>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</si>
  <si>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</si>
  <si>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</si>
  <si>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</si>
  <si>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Enc. Financiero</t>
  </si>
  <si>
    <t xml:space="preserve"> </t>
  </si>
  <si>
    <t>Febrero</t>
  </si>
  <si>
    <t>Marzo</t>
  </si>
  <si>
    <t>Abril</t>
  </si>
  <si>
    <t>Mayo</t>
  </si>
  <si>
    <t xml:space="preserve">Junio </t>
  </si>
  <si>
    <t xml:space="preserve">Julio </t>
  </si>
  <si>
    <t xml:space="preserve">Presupuesto Vigente </t>
  </si>
  <si>
    <t>Agosto</t>
  </si>
  <si>
    <t>Septiembre</t>
  </si>
  <si>
    <t>Octubre</t>
  </si>
  <si>
    <t>Noviembre</t>
  </si>
  <si>
    <t>Diciembre</t>
  </si>
  <si>
    <t>Lic. Ricky Tatis</t>
  </si>
  <si>
    <t>___________________________________</t>
  </si>
  <si>
    <t>___________________________________________________</t>
  </si>
  <si>
    <t>Año 2026</t>
  </si>
  <si>
    <t>Lic. Juan Rodríguez</t>
  </si>
  <si>
    <t>Fecha de imputación: hasta el 30 de Junio del 2026</t>
  </si>
  <si>
    <t>Fuente:SIGEF 10 y 30</t>
  </si>
  <si>
    <r>
      <t>Presupuesto aprobado:</t>
    </r>
    <r>
      <rPr>
        <sz val="12"/>
        <color theme="1"/>
        <rFont val="Aptos"/>
        <family val="2"/>
      </rPr>
      <t xml:space="preserve">  Se refiere al prepuesto aprobado en Ley de Presupuesto General del Estado</t>
    </r>
  </si>
  <si>
    <r>
      <t>Presupuesto modificado:</t>
    </r>
    <r>
      <rPr>
        <sz val="12"/>
        <color theme="1"/>
        <rFont val="Aptos"/>
        <family val="2"/>
      </rPr>
      <t xml:space="preserve"> Se refiere al prepuesto aprobado en caso de que el Congreso Nacional apruebe un presupuesto complementario.</t>
    </r>
  </si>
  <si>
    <r>
      <t xml:space="preserve">Total devengado: </t>
    </r>
    <r>
      <rPr>
        <sz val="12"/>
        <color theme="1"/>
        <rFont val="Aptos"/>
        <family val="2"/>
      </rPr>
      <t>Son los recursos financieros que surge con la obligación de pago por la recepción de conformidad de obras, bienes y servicios oportunamente</t>
    </r>
    <r>
      <rPr>
        <b/>
        <sz val="12"/>
        <color theme="1"/>
        <rFont val="Aptos"/>
        <family val="2"/>
      </rPr>
      <t xml:space="preserve"> </t>
    </r>
  </si>
  <si>
    <t>contratados o, en los casos de gastos sin contraprestación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</si>
</sst>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2" applyNumberFormat="1" applyFont="1" applyProtection="1"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2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3" fillId="0" borderId="5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43" fontId="2" fillId="2" borderId="6" xfId="0" applyNumberFormat="1" applyFont="1" applyFill="1" applyBorder="1" applyProtection="1">
      <protection locked="0"/>
    </xf>
    <xf numFmtId="10" fontId="4" fillId="0" borderId="0" xfId="2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2" applyNumberFormat="1" applyFont="1"/>
    <xf numFmtId="0" fontId="9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 applyProtection="1">
      <protection locked="0"/>
    </xf>
    <xf numFmtId="43" fontId="11" fillId="0" borderId="0" xfId="0" applyNumberFormat="1" applyFont="1" applyProtection="1">
      <protection locked="0"/>
    </xf>
    <xf numFmtId="43" fontId="11" fillId="0" borderId="0" xfId="1" applyFont="1" applyProtection="1">
      <protection locked="0"/>
    </xf>
    <xf numFmtId="43" fontId="10" fillId="0" borderId="0" xfId="1" applyFont="1" applyAlignment="1" applyProtection="1">
      <protection locked="0"/>
    </xf>
    <xf numFmtId="43" fontId="11" fillId="0" borderId="0" xfId="1" applyFont="1" applyAlignment="1" applyProtection="1">
      <protection locked="0"/>
    </xf>
    <xf numFmtId="43" fontId="3" fillId="0" borderId="0" xfId="1" applyFont="1" applyAlignment="1" applyProtection="1">
      <protection locked="0"/>
    </xf>
    <xf numFmtId="43" fontId="0" fillId="0" borderId="0" xfId="1" applyFont="1" applyAlignment="1" applyProtection="1">
      <protection locked="0"/>
    </xf>
    <xf numFmtId="43" fontId="3" fillId="0" borderId="5" xfId="1" applyFont="1" applyBorder="1" applyAlignment="1" applyProtection="1">
      <protection locked="0"/>
    </xf>
    <xf numFmtId="43" fontId="2" fillId="2" borderId="6" xfId="1" applyFont="1" applyFill="1" applyBorder="1" applyAlignment="1" applyProtection="1">
      <protection locked="0"/>
    </xf>
    <xf numFmtId="43" fontId="12" fillId="0" borderId="0" xfId="1" applyFont="1" applyAlignment="1">
      <alignment horizontal="right"/>
    </xf>
    <xf numFmtId="43" fontId="13" fillId="0" borderId="0" xfId="1" applyFont="1" applyProtection="1">
      <protection locked="0"/>
    </xf>
    <xf numFmtId="43" fontId="13" fillId="0" borderId="0" xfId="1" applyFont="1" applyProtection="1"/>
    <xf numFmtId="0" fontId="13" fillId="0" borderId="0" xfId="0" applyFont="1" applyAlignment="1">
      <alignment horizontal="left"/>
    </xf>
    <xf numFmtId="0" fontId="13" fillId="0" borderId="0" xfId="0" applyFont="1"/>
    <xf numFmtId="43" fontId="13" fillId="0" borderId="0" xfId="1" applyFont="1" applyAlignment="1" applyProtection="1">
      <alignment horizontal="left"/>
    </xf>
    <xf numFmtId="0" fontId="14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3" fontId="2" fillId="3" borderId="9" xfId="1" applyFont="1" applyFill="1" applyBorder="1" applyAlignment="1" applyProtection="1">
      <alignment horizontal="center"/>
      <protection locked="0"/>
    </xf>
    <xf numFmtId="43" fontId="11" fillId="0" borderId="0" xfId="1" applyFont="1" applyBorder="1" applyAlignment="1" applyProtection="1">
      <protection locked="0"/>
    </xf>
    <xf numFmtId="43" fontId="10" fillId="0" borderId="0" xfId="1" applyFont="1" applyBorder="1" applyAlignme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3" fontId="11" fillId="0" borderId="0" xfId="1" applyFont="1" applyBorder="1" applyProtection="1">
      <protection locked="0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8" xfId="1" applyFont="1" applyFill="1" applyBorder="1" applyAlignment="1" applyProtection="1">
      <alignment horizontal="center" vertical="center" wrapText="1"/>
      <protection locked="0"/>
    </xf>
    <xf numFmtId="43" fontId="2" fillId="2" borderId="1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7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710615</xdr:colOff>
      <xdr:row>0</xdr:row>
      <xdr:rowOff>72490</xdr:rowOff>
    </xdr:from>
    <xdr:ext cx="2740798" cy="1155289"/>
    <xdr:pic>
      <xdr:nvPicPr>
        <xdr:cNvPr id="2" name="Imagen 1">
          <a:extLst>
            <a:ext uri="{FF2B5EF4-FFF2-40B4-BE49-F238E27FC236}">
              <a16:creationId xmlns:a16="http://schemas.microsoft.com/office/drawing/2014/main" id="{9966C6AF-CDA3-419D-AA39-98C9AC5E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5697" y="72490"/>
          <a:ext cx="2740798" cy="1155289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1</xdr:col>
      <xdr:colOff>861060</xdr:colOff>
      <xdr:row>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5DDB86-39E2-4D2E-A055-F3D0698E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4364831" cy="1639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DF6-A421-439D-B051-2E8374CFD7DE}">
  <dimension ref="A1:R103"/>
  <sheetViews>
    <sheetView tabSelected="1" view="pageBreakPreview" topLeftCell="A59" zoomScaleNormal="100" zoomScaleSheetLayoutView="100" workbookViewId="0">
      <selection activeCell="A99" sqref="A99"/>
    </sheetView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8" width="17.28515625" style="3" customWidth="1"/>
    <col min="9" max="9" width="15" style="3" customWidth="1"/>
    <col min="10" max="10" width="14.85546875" style="3" customWidth="1"/>
    <col min="11" max="11" width="12.28515625" style="3" customWidth="1"/>
    <col min="12" max="12" width="13.140625" style="3" customWidth="1"/>
    <col min="13" max="13" width="13.7109375" style="3" customWidth="1"/>
    <col min="14" max="14" width="12.42578125" style="3" customWidth="1"/>
    <col min="15" max="15" width="14.85546875" style="3" customWidth="1"/>
    <col min="16" max="16" width="17.28515625" style="3" customWidth="1"/>
    <col min="17" max="17" width="18" style="3" customWidth="1"/>
    <col min="18" max="18" width="19.28515625" style="4" bestFit="1" customWidth="1"/>
    <col min="19" max="16384" width="11.42578125" style="1"/>
  </cols>
  <sheetData>
    <row r="1" spans="1:18" ht="26.25" customHeight="1" x14ac:dyDescent="0.25"/>
    <row r="3" spans="1:18" ht="28.5" customHeight="1" x14ac:dyDescent="0.25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8" ht="21" customHeight="1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8" ht="15.75" x14ac:dyDescent="0.25">
      <c r="A5" s="53" t="s">
        <v>103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8" ht="21.75" customHeight="1" x14ac:dyDescent="0.25">
      <c r="A6" s="55" t="s">
        <v>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8" ht="15.75" customHeight="1" x14ac:dyDescent="0.25">
      <c r="A7" s="56" t="s">
        <v>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9" spans="1:18" ht="25.5" customHeight="1" x14ac:dyDescent="0.25">
      <c r="A9" s="57" t="s">
        <v>4</v>
      </c>
      <c r="B9" s="59" t="s">
        <v>5</v>
      </c>
      <c r="C9" s="59" t="s">
        <v>6</v>
      </c>
      <c r="D9" s="60" t="s">
        <v>94</v>
      </c>
      <c r="E9" s="62" t="s">
        <v>7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</row>
    <row r="10" spans="1:18" ht="12" customHeight="1" x14ac:dyDescent="0.25">
      <c r="A10" s="58"/>
      <c r="B10" s="60"/>
      <c r="C10" s="60"/>
      <c r="D10" s="61"/>
      <c r="E10" s="43" t="s">
        <v>8</v>
      </c>
      <c r="F10" s="43" t="s">
        <v>88</v>
      </c>
      <c r="G10" s="43" t="s">
        <v>89</v>
      </c>
      <c r="H10" s="43" t="s">
        <v>90</v>
      </c>
      <c r="I10" s="43" t="s">
        <v>91</v>
      </c>
      <c r="J10" s="43" t="s">
        <v>92</v>
      </c>
      <c r="K10" s="43" t="s">
        <v>93</v>
      </c>
      <c r="L10" s="43" t="s">
        <v>95</v>
      </c>
      <c r="M10" s="43" t="s">
        <v>96</v>
      </c>
      <c r="N10" s="43" t="s">
        <v>97</v>
      </c>
      <c r="O10" s="43" t="s">
        <v>98</v>
      </c>
      <c r="P10" s="43" t="s">
        <v>99</v>
      </c>
      <c r="Q10" s="43" t="s">
        <v>9</v>
      </c>
    </row>
    <row r="11" spans="1:18" x14ac:dyDescent="0.25">
      <c r="A11" s="46" t="s">
        <v>10</v>
      </c>
      <c r="B11" s="47">
        <f t="shared" ref="B11:D11" si="0">SUM(B12+B18+B28+B38+B47+B54+B64+B69+B72)</f>
        <v>202587449</v>
      </c>
      <c r="C11" s="47">
        <f>SUM(C12+C18+C28+C38+C47+C54+C64+C69+C72)</f>
        <v>10996912.349999998</v>
      </c>
      <c r="D11" s="47">
        <f t="shared" si="0"/>
        <v>213584361.34999999</v>
      </c>
      <c r="E11" s="44">
        <f>SUM(E12+E18+E28+E38+E47+E54+E69+E72)</f>
        <v>11326564.920000002</v>
      </c>
      <c r="F11" s="44">
        <f t="shared" ref="F11:N11" si="1">SUM(F12+F18+F28+F38+F47+F54+F69+F72)</f>
        <v>14616767.199999999</v>
      </c>
      <c r="G11" s="44">
        <f t="shared" si="1"/>
        <v>11970854.609999999</v>
      </c>
      <c r="H11" s="44">
        <f>SUM(H12+H18+H28+H38+H47+H54+H69+H72)</f>
        <v>20191785.629999999</v>
      </c>
      <c r="I11" s="44">
        <f t="shared" si="1"/>
        <v>13046945.529999999</v>
      </c>
      <c r="J11" s="44">
        <f t="shared" si="1"/>
        <v>20829407.259999998</v>
      </c>
      <c r="K11" s="44">
        <f t="shared" si="1"/>
        <v>0</v>
      </c>
      <c r="L11" s="44">
        <f t="shared" si="1"/>
        <v>0</v>
      </c>
      <c r="M11" s="44">
        <f t="shared" si="1"/>
        <v>0</v>
      </c>
      <c r="N11" s="44">
        <f t="shared" si="1"/>
        <v>0</v>
      </c>
      <c r="O11" s="44">
        <f>SUM(O12+O18+O28+O38+O47+O54+O69+O72)</f>
        <v>0</v>
      </c>
      <c r="P11" s="44">
        <f>SUM(P12+P18+P28+P38+P47+P54+P69+P72)</f>
        <v>0</v>
      </c>
      <c r="Q11" s="44">
        <f>+Q85</f>
        <v>91982325.150000006</v>
      </c>
    </row>
    <row r="12" spans="1:18" s="6" customFormat="1" x14ac:dyDescent="0.25">
      <c r="A12" s="7" t="s">
        <v>11</v>
      </c>
      <c r="B12" s="25">
        <f>SUM(B13:B17)</f>
        <v>156113015</v>
      </c>
      <c r="C12" s="25">
        <f>SUM(C13:C17)</f>
        <v>-110000</v>
      </c>
      <c r="D12" s="25">
        <f t="shared" ref="D12:J12" si="2">SUM(D13:D17)</f>
        <v>156003015</v>
      </c>
      <c r="E12" s="28">
        <f>SUM(E13:E17)</f>
        <v>9992491.0300000012</v>
      </c>
      <c r="F12" s="28">
        <f t="shared" si="2"/>
        <v>10119587.310000001</v>
      </c>
      <c r="G12" s="28">
        <f t="shared" si="2"/>
        <v>9829270.7299999986</v>
      </c>
      <c r="H12" s="28">
        <f t="shared" si="2"/>
        <v>10049392.540000001</v>
      </c>
      <c r="I12" s="28">
        <f t="shared" si="2"/>
        <v>10095635.559999999</v>
      </c>
      <c r="J12" s="28">
        <f t="shared" si="2"/>
        <v>16249501.720000001</v>
      </c>
      <c r="K12" s="28">
        <f t="shared" ref="K12:P12" si="3">SUM(K13:K17)</f>
        <v>0</v>
      </c>
      <c r="L12" s="28">
        <f t="shared" si="3"/>
        <v>0</v>
      </c>
      <c r="M12" s="28">
        <f t="shared" si="3"/>
        <v>0</v>
      </c>
      <c r="N12" s="28">
        <f t="shared" si="3"/>
        <v>0</v>
      </c>
      <c r="O12" s="28">
        <f t="shared" si="3"/>
        <v>0</v>
      </c>
      <c r="P12" s="28">
        <f t="shared" si="3"/>
        <v>0</v>
      </c>
      <c r="Q12" s="45">
        <f t="shared" ref="Q12:Q53" si="4">SUM(E12:O12)</f>
        <v>66335878.890000001</v>
      </c>
      <c r="R12" s="9"/>
    </row>
    <row r="13" spans="1:18" x14ac:dyDescent="0.25">
      <c r="A13" s="10" t="s">
        <v>12</v>
      </c>
      <c r="B13" s="26">
        <v>116150378</v>
      </c>
      <c r="C13" s="26"/>
      <c r="D13" s="26">
        <f>+B13+C13</f>
        <v>116150378</v>
      </c>
      <c r="E13" s="34">
        <v>8382493.1900000004</v>
      </c>
      <c r="F13" s="34">
        <v>8503939.8900000006</v>
      </c>
      <c r="G13" s="26">
        <v>8239407.6299999999</v>
      </c>
      <c r="H13" s="26">
        <v>8451454.3200000003</v>
      </c>
      <c r="I13" s="26">
        <v>8484318.1899999995</v>
      </c>
      <c r="J13" s="26">
        <v>9065377.9100000001</v>
      </c>
      <c r="K13" s="26"/>
      <c r="L13" s="26"/>
      <c r="M13" s="26"/>
      <c r="N13" s="26"/>
      <c r="O13" s="26"/>
      <c r="P13" s="26"/>
      <c r="Q13" s="44">
        <f>SUM(E13:P13)</f>
        <v>51126991.129999995</v>
      </c>
      <c r="R13" s="9"/>
    </row>
    <row r="14" spans="1:18" x14ac:dyDescent="0.25">
      <c r="A14" s="10" t="s">
        <v>13</v>
      </c>
      <c r="B14" s="26">
        <v>20510379</v>
      </c>
      <c r="C14" s="26">
        <v>0</v>
      </c>
      <c r="D14" s="26">
        <f t="shared" ref="D14:D17" si="5">+B14+C14</f>
        <v>20510379</v>
      </c>
      <c r="E14" s="34">
        <v>331000</v>
      </c>
      <c r="F14" s="34">
        <v>331000</v>
      </c>
      <c r="G14" s="26">
        <v>331000</v>
      </c>
      <c r="H14" s="26">
        <v>306506.3</v>
      </c>
      <c r="I14" s="26">
        <v>315000</v>
      </c>
      <c r="J14" s="26">
        <v>5913400</v>
      </c>
      <c r="K14" s="26"/>
      <c r="L14" s="26"/>
      <c r="M14" s="26"/>
      <c r="N14" s="26"/>
      <c r="O14" s="26"/>
      <c r="P14" s="26"/>
      <c r="Q14" s="44">
        <f t="shared" ref="Q14:Q17" si="6">SUM(E14:P14)</f>
        <v>7527906.2999999998</v>
      </c>
      <c r="R14" s="9"/>
    </row>
    <row r="15" spans="1:18" x14ac:dyDescent="0.25">
      <c r="A15" s="10" t="s">
        <v>14</v>
      </c>
      <c r="B15" s="26">
        <v>0</v>
      </c>
      <c r="C15" s="26">
        <v>0</v>
      </c>
      <c r="D15" s="26">
        <f t="shared" si="5"/>
        <v>0</v>
      </c>
      <c r="E15" s="26">
        <v>0</v>
      </c>
      <c r="F15" s="26">
        <v>0</v>
      </c>
      <c r="G15" s="26">
        <v>0</v>
      </c>
      <c r="H15" s="26"/>
      <c r="I15" s="26"/>
      <c r="J15" s="26"/>
      <c r="K15" s="26"/>
      <c r="L15" s="26"/>
      <c r="M15" s="26"/>
      <c r="N15" s="26"/>
      <c r="O15" s="26"/>
      <c r="P15" s="26"/>
      <c r="Q15" s="44">
        <f t="shared" si="6"/>
        <v>0</v>
      </c>
      <c r="R15" s="9"/>
    </row>
    <row r="16" spans="1:18" x14ac:dyDescent="0.25">
      <c r="A16" s="10" t="s">
        <v>15</v>
      </c>
      <c r="B16" s="26">
        <v>3700000</v>
      </c>
      <c r="C16" s="26">
        <v>-110000</v>
      </c>
      <c r="D16" s="26">
        <f t="shared" si="5"/>
        <v>3590000</v>
      </c>
      <c r="E16" s="26">
        <v>0</v>
      </c>
      <c r="F16" s="26">
        <v>0</v>
      </c>
      <c r="G16" s="26">
        <v>0</v>
      </c>
      <c r="H16" s="26"/>
      <c r="I16" s="26"/>
      <c r="J16" s="26"/>
      <c r="K16" s="26"/>
      <c r="L16" s="26"/>
      <c r="M16" s="26"/>
      <c r="N16" s="26"/>
      <c r="O16" s="26"/>
      <c r="P16" s="26"/>
      <c r="Q16" s="44">
        <f t="shared" si="6"/>
        <v>0</v>
      </c>
    </row>
    <row r="17" spans="1:17" x14ac:dyDescent="0.25">
      <c r="A17" s="10" t="s">
        <v>16</v>
      </c>
      <c r="B17" s="26">
        <v>15752258</v>
      </c>
      <c r="C17" s="26">
        <v>0</v>
      </c>
      <c r="D17" s="26">
        <f t="shared" si="5"/>
        <v>15752258</v>
      </c>
      <c r="E17" s="34">
        <v>1278997.8400000001</v>
      </c>
      <c r="F17" s="34">
        <v>1284647.42</v>
      </c>
      <c r="G17" s="26">
        <v>1258863.1000000001</v>
      </c>
      <c r="H17" s="26">
        <v>1291431.92</v>
      </c>
      <c r="I17" s="26">
        <v>1296317.3700000001</v>
      </c>
      <c r="J17" s="26">
        <v>1270723.81</v>
      </c>
      <c r="K17" s="26"/>
      <c r="L17" s="26"/>
      <c r="M17" s="26"/>
      <c r="N17" s="26"/>
      <c r="O17" s="26"/>
      <c r="P17" s="26"/>
      <c r="Q17" s="44">
        <f t="shared" si="6"/>
        <v>7680981.459999999</v>
      </c>
    </row>
    <row r="18" spans="1:17" s="6" customFormat="1" x14ac:dyDescent="0.25">
      <c r="A18" s="7" t="s">
        <v>17</v>
      </c>
      <c r="B18" s="25">
        <f>SUM(B19:B27)</f>
        <v>24750400</v>
      </c>
      <c r="C18" s="25">
        <f t="shared" ref="C18:P18" si="7">SUM(C19:C27)</f>
        <v>10739462.289999999</v>
      </c>
      <c r="D18" s="25">
        <f t="shared" si="7"/>
        <v>35489862.289999999</v>
      </c>
      <c r="E18" s="28">
        <f t="shared" si="7"/>
        <v>1326033.8899999999</v>
      </c>
      <c r="F18" s="28">
        <f t="shared" si="7"/>
        <v>3632199.8899999997</v>
      </c>
      <c r="G18" s="28">
        <f t="shared" si="7"/>
        <v>1808853.29</v>
      </c>
      <c r="H18" s="28">
        <f t="shared" si="7"/>
        <v>8322138.3900000006</v>
      </c>
      <c r="I18" s="28">
        <f t="shared" si="7"/>
        <v>2288549.16</v>
      </c>
      <c r="J18" s="28">
        <f t="shared" si="7"/>
        <v>3777017.69</v>
      </c>
      <c r="K18" s="28">
        <f t="shared" si="7"/>
        <v>0</v>
      </c>
      <c r="L18" s="28">
        <f t="shared" si="7"/>
        <v>0</v>
      </c>
      <c r="M18" s="28">
        <f t="shared" si="7"/>
        <v>0</v>
      </c>
      <c r="N18" s="28">
        <f t="shared" si="7"/>
        <v>0</v>
      </c>
      <c r="O18" s="28">
        <f t="shared" si="7"/>
        <v>0</v>
      </c>
      <c r="P18" s="28">
        <f t="shared" si="7"/>
        <v>0</v>
      </c>
      <c r="Q18" s="45">
        <f t="shared" si="4"/>
        <v>21154792.310000002</v>
      </c>
    </row>
    <row r="19" spans="1:17" ht="11.45" customHeight="1" x14ac:dyDescent="0.25">
      <c r="A19" s="10" t="s">
        <v>18</v>
      </c>
      <c r="B19" s="26">
        <v>13300400</v>
      </c>
      <c r="C19" s="26">
        <v>-50000</v>
      </c>
      <c r="D19" s="26">
        <f>+B19+C19</f>
        <v>13250400</v>
      </c>
      <c r="E19" s="34">
        <v>1326033.8899999999</v>
      </c>
      <c r="F19" s="34">
        <v>1097687.3899999999</v>
      </c>
      <c r="G19" s="26">
        <v>970354.49</v>
      </c>
      <c r="H19" s="26">
        <v>1646463.03</v>
      </c>
      <c r="I19" s="26">
        <v>1306067.05</v>
      </c>
      <c r="J19" s="26">
        <v>989442.28</v>
      </c>
      <c r="K19" s="26"/>
      <c r="L19" s="26"/>
      <c r="M19" s="26"/>
      <c r="N19" s="26"/>
      <c r="O19" s="26"/>
      <c r="P19" s="26"/>
      <c r="Q19" s="44">
        <f>SUM(E19:P19)</f>
        <v>7336048.1299999999</v>
      </c>
    </row>
    <row r="20" spans="1:17" x14ac:dyDescent="0.25">
      <c r="A20" s="10" t="s">
        <v>19</v>
      </c>
      <c r="B20" s="26">
        <v>0</v>
      </c>
      <c r="C20" s="26">
        <v>106100</v>
      </c>
      <c r="D20" s="26">
        <f t="shared" ref="D20:D26" si="8">+B20+C20</f>
        <v>106100</v>
      </c>
      <c r="E20" s="26">
        <v>0</v>
      </c>
      <c r="F20" s="26">
        <v>0</v>
      </c>
      <c r="G20" s="26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44">
        <f t="shared" ref="Q20:Q27" si="9">SUM(E20:P20)</f>
        <v>0</v>
      </c>
    </row>
    <row r="21" spans="1:17" x14ac:dyDescent="0.25">
      <c r="A21" s="10" t="s">
        <v>20</v>
      </c>
      <c r="B21" s="26">
        <v>0</v>
      </c>
      <c r="C21" s="26">
        <v>0</v>
      </c>
      <c r="D21" s="26">
        <f t="shared" si="8"/>
        <v>0</v>
      </c>
      <c r="E21" s="26">
        <v>0</v>
      </c>
      <c r="F21" s="26">
        <v>0</v>
      </c>
      <c r="G21" s="26">
        <v>0</v>
      </c>
      <c r="H21" s="26"/>
      <c r="I21" s="26"/>
      <c r="J21" s="26"/>
      <c r="K21" s="26"/>
      <c r="L21" s="26"/>
      <c r="M21" s="26"/>
      <c r="N21" s="26"/>
      <c r="O21" s="26"/>
      <c r="P21" s="26"/>
      <c r="Q21" s="44">
        <f t="shared" si="9"/>
        <v>0</v>
      </c>
    </row>
    <row r="22" spans="1:17" x14ac:dyDescent="0.25">
      <c r="A22" s="10" t="s">
        <v>21</v>
      </c>
      <c r="B22" s="26">
        <v>0</v>
      </c>
      <c r="C22" s="26">
        <v>80000</v>
      </c>
      <c r="D22" s="26">
        <f t="shared" si="8"/>
        <v>80000</v>
      </c>
      <c r="E22" s="26">
        <v>0</v>
      </c>
      <c r="F22" s="26">
        <v>0</v>
      </c>
      <c r="G22" s="26">
        <v>0</v>
      </c>
      <c r="H22" s="26"/>
      <c r="I22" s="26"/>
      <c r="J22" s="26"/>
      <c r="K22" s="26"/>
      <c r="L22" s="26"/>
      <c r="M22" s="26"/>
      <c r="N22" s="26"/>
      <c r="O22" s="26"/>
      <c r="P22" s="26"/>
      <c r="Q22" s="44">
        <f t="shared" si="9"/>
        <v>0</v>
      </c>
    </row>
    <row r="23" spans="1:17" x14ac:dyDescent="0.25">
      <c r="A23" s="10" t="s">
        <v>22</v>
      </c>
      <c r="B23" s="26">
        <v>800000</v>
      </c>
      <c r="C23" s="26">
        <v>-100000</v>
      </c>
      <c r="D23" s="26">
        <f t="shared" si="8"/>
        <v>700000</v>
      </c>
      <c r="E23" s="26">
        <v>0</v>
      </c>
      <c r="F23" s="26">
        <v>0</v>
      </c>
      <c r="G23" s="26">
        <v>99190.8</v>
      </c>
      <c r="H23" s="26"/>
      <c r="I23" s="26">
        <v>407738.52</v>
      </c>
      <c r="J23" s="26">
        <v>58162.55</v>
      </c>
      <c r="K23" s="26"/>
      <c r="L23" s="26"/>
      <c r="M23" s="26"/>
      <c r="N23" s="26"/>
      <c r="O23" s="26"/>
      <c r="P23" s="26"/>
      <c r="Q23" s="44">
        <f t="shared" si="9"/>
        <v>565091.87</v>
      </c>
    </row>
    <row r="24" spans="1:17" x14ac:dyDescent="0.25">
      <c r="A24" s="10" t="s">
        <v>23</v>
      </c>
      <c r="B24" s="26">
        <v>1800000</v>
      </c>
      <c r="C24" s="26">
        <v>1238763.72</v>
      </c>
      <c r="D24" s="26">
        <f t="shared" si="8"/>
        <v>3038763.7199999997</v>
      </c>
      <c r="E24" s="26">
        <v>0</v>
      </c>
      <c r="F24" s="26">
        <v>1073763.72</v>
      </c>
      <c r="G24" s="26">
        <v>0</v>
      </c>
      <c r="H24" s="26">
        <v>1963015.36</v>
      </c>
      <c r="I24" s="26"/>
      <c r="J24" s="26"/>
      <c r="K24" s="26"/>
      <c r="L24" s="26"/>
      <c r="M24" s="26"/>
      <c r="N24" s="26"/>
      <c r="O24" s="26"/>
      <c r="P24" s="26"/>
      <c r="Q24" s="44">
        <f t="shared" si="9"/>
        <v>3036779.08</v>
      </c>
    </row>
    <row r="25" spans="1:17" x14ac:dyDescent="0.25">
      <c r="A25" s="10" t="s">
        <v>24</v>
      </c>
      <c r="B25" s="26">
        <v>700000</v>
      </c>
      <c r="C25" s="26">
        <v>8140182.46</v>
      </c>
      <c r="D25" s="26">
        <f t="shared" si="8"/>
        <v>8840182.4600000009</v>
      </c>
      <c r="E25" s="26">
        <v>0</v>
      </c>
      <c r="F25" s="26">
        <v>55755</v>
      </c>
      <c r="G25" s="26">
        <v>49088</v>
      </c>
      <c r="H25" s="26">
        <v>4602954.66</v>
      </c>
      <c r="I25" s="26">
        <v>534523.59</v>
      </c>
      <c r="J25" s="26">
        <v>2561870.86</v>
      </c>
      <c r="K25" s="26"/>
      <c r="L25" s="26"/>
      <c r="M25" s="26"/>
      <c r="N25" s="26"/>
      <c r="O25" s="26"/>
      <c r="P25" s="26"/>
      <c r="Q25" s="44">
        <f t="shared" si="9"/>
        <v>7804192.1099999994</v>
      </c>
    </row>
    <row r="26" spans="1:17" x14ac:dyDescent="0.25">
      <c r="A26" s="10" t="s">
        <v>25</v>
      </c>
      <c r="B26" s="26">
        <v>5800000</v>
      </c>
      <c r="C26" s="26">
        <v>1681730.63</v>
      </c>
      <c r="D26" s="26">
        <f t="shared" si="8"/>
        <v>7481730.6299999999</v>
      </c>
      <c r="E26" s="26">
        <v>0</v>
      </c>
      <c r="F26" s="26">
        <v>1404993.78</v>
      </c>
      <c r="G26" s="26">
        <v>656000</v>
      </c>
      <c r="H26" s="26">
        <v>59317</v>
      </c>
      <c r="I26" s="26">
        <v>6000</v>
      </c>
      <c r="J26" s="26">
        <v>6000</v>
      </c>
      <c r="K26" s="26"/>
      <c r="L26" s="26"/>
      <c r="M26" s="26"/>
      <c r="N26" s="26"/>
      <c r="O26" s="26"/>
      <c r="P26" s="26"/>
      <c r="Q26" s="44">
        <f t="shared" si="9"/>
        <v>2132310.7800000003</v>
      </c>
    </row>
    <row r="27" spans="1:17" x14ac:dyDescent="0.25">
      <c r="A27" s="10" t="s">
        <v>26</v>
      </c>
      <c r="B27" s="26">
        <v>2350000</v>
      </c>
      <c r="C27" s="26">
        <v>-357314.52</v>
      </c>
      <c r="D27" s="26">
        <f>+B27+C27</f>
        <v>1992685.48</v>
      </c>
      <c r="E27" s="26">
        <v>0</v>
      </c>
      <c r="F27" s="26">
        <v>0</v>
      </c>
      <c r="G27" s="26">
        <v>34220</v>
      </c>
      <c r="H27" s="26">
        <v>50388.34</v>
      </c>
      <c r="I27" s="26">
        <v>34220</v>
      </c>
      <c r="J27" s="26">
        <v>161542</v>
      </c>
      <c r="K27" s="26"/>
      <c r="L27" s="26"/>
      <c r="M27" s="26"/>
      <c r="N27" s="26"/>
      <c r="O27" s="26"/>
      <c r="P27" s="26"/>
      <c r="Q27" s="44">
        <f t="shared" si="9"/>
        <v>280370.33999999997</v>
      </c>
    </row>
    <row r="28" spans="1:17" s="6" customFormat="1" x14ac:dyDescent="0.25">
      <c r="A28" s="7" t="s">
        <v>27</v>
      </c>
      <c r="B28" s="25">
        <f>SUM(B29:B37)</f>
        <v>14008113</v>
      </c>
      <c r="C28" s="25">
        <f>SUM(C29:C37)</f>
        <v>288700.0399999998</v>
      </c>
      <c r="D28" s="25">
        <f t="shared" ref="D28:P28" si="10">SUM(D29:D37)</f>
        <v>14296813.039999999</v>
      </c>
      <c r="E28" s="28">
        <f t="shared" si="10"/>
        <v>8040</v>
      </c>
      <c r="F28" s="28">
        <f t="shared" si="10"/>
        <v>864980</v>
      </c>
      <c r="G28" s="28">
        <f>SUM(G29:G37)</f>
        <v>332730.58999999997</v>
      </c>
      <c r="H28" s="28">
        <f>SUM(H29:H37)</f>
        <v>1820254.7</v>
      </c>
      <c r="I28" s="28">
        <f t="shared" si="10"/>
        <v>24811.489999999998</v>
      </c>
      <c r="J28" s="28">
        <f t="shared" si="10"/>
        <v>598447.02</v>
      </c>
      <c r="K28" s="28">
        <f t="shared" si="10"/>
        <v>0</v>
      </c>
      <c r="L28" s="28">
        <f t="shared" si="10"/>
        <v>0</v>
      </c>
      <c r="M28" s="28">
        <f t="shared" si="10"/>
        <v>0</v>
      </c>
      <c r="N28" s="28">
        <f>SUM(N29:N37)</f>
        <v>0</v>
      </c>
      <c r="O28" s="28">
        <f t="shared" si="10"/>
        <v>0</v>
      </c>
      <c r="P28" s="28">
        <f t="shared" si="10"/>
        <v>0</v>
      </c>
      <c r="Q28" s="45">
        <f t="shared" si="4"/>
        <v>3649263.8000000003</v>
      </c>
    </row>
    <row r="29" spans="1:17" x14ac:dyDescent="0.25">
      <c r="A29" s="10" t="s">
        <v>28</v>
      </c>
      <c r="B29" s="26">
        <v>0</v>
      </c>
      <c r="C29" s="26">
        <v>936035.9</v>
      </c>
      <c r="D29" s="26">
        <f>+B29+C29</f>
        <v>936035.9</v>
      </c>
      <c r="E29" s="34">
        <v>8040</v>
      </c>
      <c r="F29" s="34">
        <v>64980</v>
      </c>
      <c r="G29" s="26">
        <v>171285.9</v>
      </c>
      <c r="H29" s="26">
        <v>108302.3</v>
      </c>
      <c r="I29" s="26">
        <v>9600</v>
      </c>
      <c r="J29" s="26">
        <v>37270</v>
      </c>
      <c r="K29" s="26"/>
      <c r="L29" s="26"/>
      <c r="M29" s="26"/>
      <c r="N29" s="26"/>
      <c r="O29" s="26"/>
      <c r="P29" s="26"/>
      <c r="Q29" s="44">
        <f>SUM(E29:P29)</f>
        <v>399478.2</v>
      </c>
    </row>
    <row r="30" spans="1:17" x14ac:dyDescent="0.25">
      <c r="A30" s="10" t="s">
        <v>29</v>
      </c>
      <c r="B30" s="26"/>
      <c r="C30" s="26">
        <v>117980</v>
      </c>
      <c r="D30" s="26">
        <f>+B30+C30</f>
        <v>117980</v>
      </c>
      <c r="E30" s="26">
        <v>0</v>
      </c>
      <c r="F30" s="26">
        <v>0</v>
      </c>
      <c r="G30" s="26">
        <v>0</v>
      </c>
      <c r="H30" s="26"/>
      <c r="I30" s="26"/>
      <c r="J30" s="26">
        <v>56640</v>
      </c>
      <c r="K30" s="26"/>
      <c r="L30" s="26"/>
      <c r="M30" s="26"/>
      <c r="N30" s="26"/>
      <c r="O30" s="26"/>
      <c r="P30" s="26"/>
      <c r="Q30" s="44">
        <f t="shared" ref="Q30:Q37" si="11">SUM(E30:P30)</f>
        <v>56640</v>
      </c>
    </row>
    <row r="31" spans="1:17" x14ac:dyDescent="0.25">
      <c r="A31" s="10" t="s">
        <v>30</v>
      </c>
      <c r="B31" s="26"/>
      <c r="C31" s="26">
        <v>334825.40000000002</v>
      </c>
      <c r="D31" s="26">
        <f t="shared" ref="D31:D37" si="12">+B31+C31</f>
        <v>334825.40000000002</v>
      </c>
      <c r="E31" s="26">
        <v>0</v>
      </c>
      <c r="F31" s="26">
        <v>0</v>
      </c>
      <c r="G31" s="26">
        <v>0</v>
      </c>
      <c r="H31" s="26"/>
      <c r="I31" s="26">
        <v>12400</v>
      </c>
      <c r="J31" s="26"/>
      <c r="K31" s="26"/>
      <c r="L31" s="26"/>
      <c r="M31" s="26"/>
      <c r="N31" s="26"/>
      <c r="O31" s="26"/>
      <c r="P31" s="26"/>
      <c r="Q31" s="44">
        <f t="shared" si="11"/>
        <v>12400</v>
      </c>
    </row>
    <row r="32" spans="1:17" x14ac:dyDescent="0.25">
      <c r="A32" s="10" t="s">
        <v>31</v>
      </c>
      <c r="B32" s="26"/>
      <c r="C32" s="26">
        <v>129380</v>
      </c>
      <c r="D32" s="26">
        <f t="shared" si="12"/>
        <v>129380</v>
      </c>
      <c r="E32" s="26">
        <v>0</v>
      </c>
      <c r="F32" s="26">
        <v>0</v>
      </c>
      <c r="G32" s="26">
        <v>380</v>
      </c>
      <c r="H32" s="26"/>
      <c r="I32" s="26"/>
      <c r="J32" s="26">
        <v>24240</v>
      </c>
      <c r="K32" s="26"/>
      <c r="L32" s="26"/>
      <c r="M32" s="26"/>
      <c r="N32" s="26"/>
      <c r="O32" s="26"/>
      <c r="P32" s="26"/>
      <c r="Q32" s="44">
        <f t="shared" si="11"/>
        <v>24620</v>
      </c>
    </row>
    <row r="33" spans="1:18" x14ac:dyDescent="0.25">
      <c r="A33" s="10" t="s">
        <v>32</v>
      </c>
      <c r="B33" s="26"/>
      <c r="C33" s="26">
        <v>45000</v>
      </c>
      <c r="D33" s="26">
        <f t="shared" si="12"/>
        <v>45000</v>
      </c>
      <c r="E33" s="26">
        <v>0</v>
      </c>
      <c r="F33" s="26">
        <v>0</v>
      </c>
      <c r="G33" s="26">
        <v>0</v>
      </c>
      <c r="H33" s="26"/>
      <c r="I33" s="26"/>
      <c r="J33" s="26"/>
      <c r="K33" s="26"/>
      <c r="L33" s="26"/>
      <c r="M33" s="26"/>
      <c r="N33" s="26"/>
      <c r="O33" s="26"/>
      <c r="P33" s="26"/>
      <c r="Q33" s="44">
        <f t="shared" si="11"/>
        <v>0</v>
      </c>
    </row>
    <row r="34" spans="1:18" x14ac:dyDescent="0.25">
      <c r="A34" s="10" t="s">
        <v>33</v>
      </c>
      <c r="B34" s="26"/>
      <c r="C34" s="26">
        <v>28500</v>
      </c>
      <c r="D34" s="26">
        <f t="shared" si="12"/>
        <v>28500</v>
      </c>
      <c r="E34" s="26">
        <v>0</v>
      </c>
      <c r="F34" s="26">
        <v>0</v>
      </c>
      <c r="G34" s="26">
        <v>0</v>
      </c>
      <c r="H34" s="26"/>
      <c r="I34" s="26"/>
      <c r="J34" s="26"/>
      <c r="K34" s="26"/>
      <c r="L34" s="26"/>
      <c r="M34" s="26"/>
      <c r="N34" s="26"/>
      <c r="O34" s="26"/>
      <c r="P34" s="26"/>
      <c r="Q34" s="44">
        <f t="shared" si="11"/>
        <v>0</v>
      </c>
    </row>
    <row r="35" spans="1:18" x14ac:dyDescent="0.25">
      <c r="A35" s="10" t="s">
        <v>34</v>
      </c>
      <c r="B35" s="26">
        <v>12658113</v>
      </c>
      <c r="C35" s="26">
        <v>-1800996.28</v>
      </c>
      <c r="D35" s="26">
        <f t="shared" si="12"/>
        <v>10857116.720000001</v>
      </c>
      <c r="E35" s="26">
        <v>0</v>
      </c>
      <c r="F35" s="26">
        <v>800000</v>
      </c>
      <c r="G35" s="26">
        <v>38925.25</v>
      </c>
      <c r="H35" s="26">
        <v>1465078.91</v>
      </c>
      <c r="I35" s="26"/>
      <c r="J35" s="26">
        <v>415930</v>
      </c>
      <c r="K35" s="26"/>
      <c r="L35" s="26"/>
      <c r="M35" s="26"/>
      <c r="N35" s="26"/>
      <c r="O35" s="26"/>
      <c r="P35" s="26"/>
      <c r="Q35" s="44">
        <f t="shared" si="11"/>
        <v>2719934.16</v>
      </c>
    </row>
    <row r="36" spans="1:18" x14ac:dyDescent="0.25">
      <c r="A36" s="10" t="s">
        <v>35</v>
      </c>
      <c r="B36" s="26">
        <v>0</v>
      </c>
      <c r="C36" s="26"/>
      <c r="D36" s="26">
        <f t="shared" si="12"/>
        <v>0</v>
      </c>
      <c r="E36" s="26">
        <v>0</v>
      </c>
      <c r="F36" s="26">
        <v>0</v>
      </c>
      <c r="G36" s="26">
        <v>0</v>
      </c>
      <c r="H36" s="26"/>
      <c r="I36" s="26"/>
      <c r="J36" s="26"/>
      <c r="K36" s="26"/>
      <c r="L36" s="26"/>
      <c r="M36" s="26"/>
      <c r="N36" s="26"/>
      <c r="O36" s="26"/>
      <c r="P36" s="26"/>
      <c r="Q36" s="44">
        <f t="shared" si="11"/>
        <v>0</v>
      </c>
    </row>
    <row r="37" spans="1:18" x14ac:dyDescent="0.25">
      <c r="A37" s="10" t="s">
        <v>36</v>
      </c>
      <c r="B37" s="26">
        <v>1350000</v>
      </c>
      <c r="C37" s="26">
        <v>497975.02</v>
      </c>
      <c r="D37" s="26">
        <f t="shared" si="12"/>
        <v>1847975.02</v>
      </c>
      <c r="E37" s="26">
        <v>0</v>
      </c>
      <c r="F37" s="26">
        <v>0</v>
      </c>
      <c r="G37" s="26">
        <v>122139.44</v>
      </c>
      <c r="H37" s="26">
        <v>246873.49</v>
      </c>
      <c r="I37" s="26">
        <v>2811.49</v>
      </c>
      <c r="J37" s="26">
        <v>64367.02</v>
      </c>
      <c r="K37" s="26"/>
      <c r="L37" s="26"/>
      <c r="M37" s="26"/>
      <c r="N37" s="26"/>
      <c r="O37" s="26"/>
      <c r="P37" s="26"/>
      <c r="Q37" s="44">
        <f t="shared" si="11"/>
        <v>436191.44</v>
      </c>
    </row>
    <row r="38" spans="1:18" s="6" customFormat="1" hidden="1" x14ac:dyDescent="0.25">
      <c r="A38" s="7" t="s">
        <v>37</v>
      </c>
      <c r="B38" s="27">
        <f t="shared" ref="B38:C38" si="13">SUM(B39:B46)</f>
        <v>0</v>
      </c>
      <c r="C38" s="27">
        <f t="shared" si="13"/>
        <v>0</v>
      </c>
      <c r="D38" s="27"/>
      <c r="E38" s="29">
        <f>SUM(E39:E46)</f>
        <v>0</v>
      </c>
      <c r="F38" s="29"/>
      <c r="G38" s="29"/>
      <c r="H38" s="29"/>
      <c r="I38" s="29">
        <v>0</v>
      </c>
      <c r="J38" s="29"/>
      <c r="K38" s="29"/>
      <c r="L38" s="29"/>
      <c r="M38" s="29"/>
      <c r="N38" s="29"/>
      <c r="O38" s="29"/>
      <c r="P38" s="29"/>
      <c r="Q38" s="44">
        <f t="shared" si="4"/>
        <v>0</v>
      </c>
      <c r="R38" s="9"/>
    </row>
    <row r="39" spans="1:18" hidden="1" x14ac:dyDescent="0.25">
      <c r="A39" s="10" t="s">
        <v>38</v>
      </c>
      <c r="B39" s="26">
        <v>0</v>
      </c>
      <c r="C39" s="26">
        <v>0</v>
      </c>
      <c r="D39" s="26"/>
      <c r="E39" s="26">
        <v>0</v>
      </c>
      <c r="F39" s="26"/>
      <c r="G39" s="26"/>
      <c r="H39" s="26"/>
      <c r="I39" s="26">
        <v>426520</v>
      </c>
      <c r="J39" s="26"/>
      <c r="K39" s="26"/>
      <c r="L39" s="26"/>
      <c r="M39" s="26"/>
      <c r="N39" s="26"/>
      <c r="O39" s="26"/>
      <c r="P39" s="26"/>
      <c r="Q39" s="44">
        <f t="shared" si="4"/>
        <v>426520</v>
      </c>
    </row>
    <row r="40" spans="1:18" hidden="1" x14ac:dyDescent="0.25">
      <c r="A40" s="10" t="s">
        <v>39</v>
      </c>
      <c r="B40" s="26">
        <v>0</v>
      </c>
      <c r="C40" s="26">
        <v>0</v>
      </c>
      <c r="D40" s="26"/>
      <c r="E40" s="26">
        <v>0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44">
        <f t="shared" si="4"/>
        <v>0</v>
      </c>
    </row>
    <row r="41" spans="1:18" hidden="1" x14ac:dyDescent="0.25">
      <c r="A41" s="10" t="s">
        <v>40</v>
      </c>
      <c r="B41" s="26">
        <v>0</v>
      </c>
      <c r="C41" s="26">
        <v>0</v>
      </c>
      <c r="D41" s="26"/>
      <c r="E41" s="26">
        <v>0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44">
        <f t="shared" si="4"/>
        <v>0</v>
      </c>
    </row>
    <row r="42" spans="1:18" hidden="1" x14ac:dyDescent="0.25">
      <c r="A42" s="10" t="s">
        <v>41</v>
      </c>
      <c r="B42" s="26">
        <v>0</v>
      </c>
      <c r="C42" s="26">
        <v>0</v>
      </c>
      <c r="D42" s="26"/>
      <c r="E42" s="26">
        <v>0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44">
        <f t="shared" si="4"/>
        <v>0</v>
      </c>
    </row>
    <row r="43" spans="1:18" hidden="1" x14ac:dyDescent="0.25">
      <c r="A43" s="10" t="s">
        <v>42</v>
      </c>
      <c r="B43" s="26">
        <v>0</v>
      </c>
      <c r="C43" s="26">
        <v>0</v>
      </c>
      <c r="D43" s="26"/>
      <c r="E43" s="26">
        <v>0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44">
        <f t="shared" si="4"/>
        <v>0</v>
      </c>
    </row>
    <row r="44" spans="1:18" hidden="1" x14ac:dyDescent="0.25">
      <c r="A44" s="10" t="s">
        <v>43</v>
      </c>
      <c r="B44" s="26">
        <v>0</v>
      </c>
      <c r="C44" s="26">
        <v>0</v>
      </c>
      <c r="D44" s="26"/>
      <c r="E44" s="26">
        <v>0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44">
        <f t="shared" si="4"/>
        <v>0</v>
      </c>
    </row>
    <row r="45" spans="1:18" hidden="1" x14ac:dyDescent="0.25">
      <c r="A45" s="10" t="s">
        <v>44</v>
      </c>
      <c r="B45" s="26">
        <v>0</v>
      </c>
      <c r="C45" s="26">
        <v>0</v>
      </c>
      <c r="D45" s="26"/>
      <c r="E45" s="26">
        <v>0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44">
        <f t="shared" si="4"/>
        <v>0</v>
      </c>
    </row>
    <row r="46" spans="1:18" hidden="1" x14ac:dyDescent="0.25">
      <c r="A46" s="10" t="s">
        <v>45</v>
      </c>
      <c r="B46" s="26">
        <v>0</v>
      </c>
      <c r="C46" s="26">
        <v>0</v>
      </c>
      <c r="D46" s="26"/>
      <c r="E46" s="26">
        <v>0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44">
        <f t="shared" si="4"/>
        <v>0</v>
      </c>
    </row>
    <row r="47" spans="1:18" s="6" customFormat="1" hidden="1" x14ac:dyDescent="0.25">
      <c r="A47" s="7" t="s">
        <v>46</v>
      </c>
      <c r="B47" s="27">
        <f t="shared" ref="B47:C47" si="14">SUM(B48:B53)</f>
        <v>0</v>
      </c>
      <c r="C47" s="27">
        <f t="shared" si="14"/>
        <v>0</v>
      </c>
      <c r="D47" s="27"/>
      <c r="E47" s="29">
        <f>SUM(E48:E53)</f>
        <v>0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44">
        <f t="shared" si="4"/>
        <v>0</v>
      </c>
      <c r="R47" s="9"/>
    </row>
    <row r="48" spans="1:18" hidden="1" x14ac:dyDescent="0.25">
      <c r="A48" s="10" t="s">
        <v>47</v>
      </c>
      <c r="B48" s="26">
        <v>0</v>
      </c>
      <c r="C48" s="26">
        <v>0</v>
      </c>
      <c r="D48" s="26"/>
      <c r="E48" s="26">
        <v>0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44">
        <f t="shared" si="4"/>
        <v>0</v>
      </c>
    </row>
    <row r="49" spans="1:17" hidden="1" x14ac:dyDescent="0.25">
      <c r="A49" s="10" t="s">
        <v>48</v>
      </c>
      <c r="B49" s="26">
        <v>0</v>
      </c>
      <c r="C49" s="26">
        <v>0</v>
      </c>
      <c r="D49" s="26"/>
      <c r="E49" s="26">
        <v>0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44">
        <f t="shared" si="4"/>
        <v>0</v>
      </c>
    </row>
    <row r="50" spans="1:17" hidden="1" x14ac:dyDescent="0.25">
      <c r="A50" s="10" t="s">
        <v>49</v>
      </c>
      <c r="B50" s="26">
        <v>0</v>
      </c>
      <c r="C50" s="26">
        <v>0</v>
      </c>
      <c r="D50" s="26"/>
      <c r="E50" s="26">
        <v>0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44">
        <f t="shared" si="4"/>
        <v>0</v>
      </c>
    </row>
    <row r="51" spans="1:17" hidden="1" x14ac:dyDescent="0.25">
      <c r="A51" s="10" t="s">
        <v>50</v>
      </c>
      <c r="B51" s="26">
        <v>0</v>
      </c>
      <c r="C51" s="26">
        <v>0</v>
      </c>
      <c r="D51" s="26"/>
      <c r="E51" s="26">
        <v>0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44">
        <f t="shared" si="4"/>
        <v>0</v>
      </c>
    </row>
    <row r="52" spans="1:17" hidden="1" x14ac:dyDescent="0.25">
      <c r="A52" s="10" t="s">
        <v>51</v>
      </c>
      <c r="B52" s="26">
        <v>0</v>
      </c>
      <c r="C52" s="26">
        <v>0</v>
      </c>
      <c r="D52" s="26"/>
      <c r="E52" s="26">
        <v>0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44">
        <f t="shared" si="4"/>
        <v>0</v>
      </c>
    </row>
    <row r="53" spans="1:17" hidden="1" x14ac:dyDescent="0.25">
      <c r="A53" s="10" t="s">
        <v>52</v>
      </c>
      <c r="B53" s="26">
        <v>0</v>
      </c>
      <c r="C53" s="26">
        <v>0</v>
      </c>
      <c r="D53" s="26"/>
      <c r="E53" s="26">
        <v>0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44">
        <f t="shared" si="4"/>
        <v>0</v>
      </c>
    </row>
    <row r="54" spans="1:17" s="6" customFormat="1" x14ac:dyDescent="0.25">
      <c r="A54" s="7" t="s">
        <v>53</v>
      </c>
      <c r="B54" s="25">
        <f>SUM(B55:B63)</f>
        <v>7715921</v>
      </c>
      <c r="C54" s="25">
        <f t="shared" ref="C54:Q54" si="15">SUM(C55:C63)</f>
        <v>78750.020000000135</v>
      </c>
      <c r="D54" s="25">
        <f t="shared" si="15"/>
        <v>7794671.0199999996</v>
      </c>
      <c r="E54" s="28">
        <f t="shared" si="15"/>
        <v>0</v>
      </c>
      <c r="F54" s="28">
        <f t="shared" si="15"/>
        <v>0</v>
      </c>
      <c r="G54" s="28">
        <f t="shared" si="15"/>
        <v>0</v>
      </c>
      <c r="H54" s="28">
        <f t="shared" si="15"/>
        <v>0</v>
      </c>
      <c r="I54" s="28">
        <f t="shared" si="15"/>
        <v>637949.31999999995</v>
      </c>
      <c r="J54" s="28">
        <f t="shared" si="15"/>
        <v>204440.83000000002</v>
      </c>
      <c r="K54" s="28">
        <f t="shared" si="15"/>
        <v>0</v>
      </c>
      <c r="L54" s="28">
        <f t="shared" si="15"/>
        <v>0</v>
      </c>
      <c r="M54" s="28">
        <f t="shared" si="15"/>
        <v>0</v>
      </c>
      <c r="N54" s="28">
        <f t="shared" si="15"/>
        <v>0</v>
      </c>
      <c r="O54" s="28">
        <f t="shared" si="15"/>
        <v>0</v>
      </c>
      <c r="P54" s="28">
        <f t="shared" si="15"/>
        <v>0</v>
      </c>
      <c r="Q54" s="45">
        <f t="shared" si="15"/>
        <v>842390.15</v>
      </c>
    </row>
    <row r="55" spans="1:17" x14ac:dyDescent="0.25">
      <c r="A55" s="10" t="s">
        <v>54</v>
      </c>
      <c r="B55" s="26"/>
      <c r="C55" s="26">
        <v>465935.34</v>
      </c>
      <c r="D55" s="26">
        <f>+B55+C55</f>
        <v>465935.34</v>
      </c>
      <c r="E55" s="26">
        <v>0</v>
      </c>
      <c r="F55" s="26">
        <v>0</v>
      </c>
      <c r="G55" s="26">
        <v>0</v>
      </c>
      <c r="H55" s="26"/>
      <c r="I55" s="26"/>
      <c r="J55" s="26">
        <v>49934.67</v>
      </c>
      <c r="K55" s="26"/>
      <c r="L55" s="26"/>
      <c r="M55" s="26"/>
      <c r="N55" s="26"/>
      <c r="O55" s="26"/>
      <c r="P55" s="26"/>
      <c r="Q55" s="44">
        <f>SUM(E55:P55)</f>
        <v>49934.67</v>
      </c>
    </row>
    <row r="56" spans="1:17" x14ac:dyDescent="0.25">
      <c r="A56" s="10" t="s">
        <v>55</v>
      </c>
      <c r="B56" s="26"/>
      <c r="C56" s="26">
        <v>70000</v>
      </c>
      <c r="D56" s="26">
        <f t="shared" ref="D56:D63" si="16">+B56+C56</f>
        <v>70000</v>
      </c>
      <c r="E56" s="26">
        <v>0</v>
      </c>
      <c r="F56" s="26">
        <v>0</v>
      </c>
      <c r="G56" s="26">
        <v>0</v>
      </c>
      <c r="H56" s="26"/>
      <c r="I56" s="26"/>
      <c r="J56" s="26"/>
      <c r="K56" s="26"/>
      <c r="L56" s="26"/>
      <c r="M56" s="26"/>
      <c r="N56" s="26"/>
      <c r="O56" s="26"/>
      <c r="P56" s="26"/>
      <c r="Q56" s="44">
        <f t="shared" ref="Q56:Q63" si="17">SUM(E56:P56)</f>
        <v>0</v>
      </c>
    </row>
    <row r="57" spans="1:17" x14ac:dyDescent="0.25">
      <c r="A57" s="10" t="s">
        <v>56</v>
      </c>
      <c r="B57" s="26">
        <v>7715921</v>
      </c>
      <c r="C57" s="26">
        <v>-860785.32</v>
      </c>
      <c r="D57" s="26">
        <f t="shared" si="16"/>
        <v>6855135.6799999997</v>
      </c>
      <c r="E57" s="26">
        <v>0</v>
      </c>
      <c r="F57" s="26">
        <v>0</v>
      </c>
      <c r="G57" s="26">
        <v>0</v>
      </c>
      <c r="H57" s="26"/>
      <c r="I57" s="26">
        <v>637949.31999999995</v>
      </c>
      <c r="J57" s="26"/>
      <c r="K57" s="26"/>
      <c r="L57" s="26"/>
      <c r="M57" s="26"/>
      <c r="N57" s="26"/>
      <c r="O57" s="26"/>
      <c r="P57" s="26"/>
      <c r="Q57" s="44">
        <f t="shared" si="17"/>
        <v>637949.31999999995</v>
      </c>
    </row>
    <row r="58" spans="1:17" x14ac:dyDescent="0.25">
      <c r="A58" s="10" t="s">
        <v>57</v>
      </c>
      <c r="B58" s="26"/>
      <c r="C58" s="26">
        <v>0</v>
      </c>
      <c r="D58" s="26">
        <f t="shared" si="16"/>
        <v>0</v>
      </c>
      <c r="E58" s="26">
        <v>0</v>
      </c>
      <c r="F58" s="26">
        <v>0</v>
      </c>
      <c r="G58" s="26">
        <v>0</v>
      </c>
      <c r="H58" s="26"/>
      <c r="I58" s="26"/>
      <c r="J58" s="26"/>
      <c r="K58" s="26"/>
      <c r="L58" s="26"/>
      <c r="M58" s="26"/>
      <c r="N58" s="26"/>
      <c r="O58" s="26"/>
      <c r="P58" s="26"/>
      <c r="Q58" s="44">
        <f t="shared" si="17"/>
        <v>0</v>
      </c>
    </row>
    <row r="59" spans="1:17" x14ac:dyDescent="0.25">
      <c r="A59" s="10" t="s">
        <v>58</v>
      </c>
      <c r="B59" s="26"/>
      <c r="C59" s="26">
        <v>403600</v>
      </c>
      <c r="D59" s="26">
        <f t="shared" si="16"/>
        <v>403600</v>
      </c>
      <c r="E59" s="26">
        <v>0</v>
      </c>
      <c r="F59" s="26">
        <v>0</v>
      </c>
      <c r="G59" s="26">
        <v>0</v>
      </c>
      <c r="H59" s="26"/>
      <c r="I59" s="26"/>
      <c r="J59" s="26">
        <v>154506.16</v>
      </c>
      <c r="K59" s="26"/>
      <c r="L59" s="26"/>
      <c r="M59" s="26"/>
      <c r="N59" s="26"/>
      <c r="O59" s="26"/>
      <c r="P59" s="26"/>
      <c r="Q59" s="44">
        <f t="shared" si="17"/>
        <v>154506.16</v>
      </c>
    </row>
    <row r="60" spans="1:17" x14ac:dyDescent="0.25">
      <c r="A60" s="10" t="s">
        <v>59</v>
      </c>
      <c r="B60" s="26"/>
      <c r="C60" s="26">
        <v>0</v>
      </c>
      <c r="D60" s="26">
        <f t="shared" si="16"/>
        <v>0</v>
      </c>
      <c r="E60" s="26">
        <v>0</v>
      </c>
      <c r="F60" s="26">
        <v>0</v>
      </c>
      <c r="G60" s="26">
        <v>0</v>
      </c>
      <c r="H60" s="26"/>
      <c r="I60" s="26"/>
      <c r="J60" s="26"/>
      <c r="K60" s="26"/>
      <c r="L60" s="26"/>
      <c r="M60" s="26"/>
      <c r="N60" s="26"/>
      <c r="O60" s="26"/>
      <c r="P60" s="26"/>
      <c r="Q60" s="44">
        <f t="shared" si="17"/>
        <v>0</v>
      </c>
    </row>
    <row r="61" spans="1:17" x14ac:dyDescent="0.25">
      <c r="A61" s="10" t="s">
        <v>60</v>
      </c>
      <c r="B61" s="26"/>
      <c r="C61" s="26">
        <v>0</v>
      </c>
      <c r="D61" s="26">
        <f t="shared" si="16"/>
        <v>0</v>
      </c>
      <c r="E61" s="26">
        <v>0</v>
      </c>
      <c r="F61" s="26">
        <v>0</v>
      </c>
      <c r="G61" s="26">
        <v>0</v>
      </c>
      <c r="H61" s="26"/>
      <c r="I61" s="26"/>
      <c r="J61" s="26"/>
      <c r="K61" s="26"/>
      <c r="L61" s="26"/>
      <c r="M61" s="26"/>
      <c r="N61" s="26"/>
      <c r="O61" s="26"/>
      <c r="P61" s="26"/>
      <c r="Q61" s="44">
        <f t="shared" si="17"/>
        <v>0</v>
      </c>
    </row>
    <row r="62" spans="1:17" x14ac:dyDescent="0.25">
      <c r="A62" s="10" t="s">
        <v>61</v>
      </c>
      <c r="B62" s="26"/>
      <c r="C62" s="26">
        <v>0</v>
      </c>
      <c r="D62" s="26">
        <f t="shared" si="16"/>
        <v>0</v>
      </c>
      <c r="E62" s="26">
        <v>0</v>
      </c>
      <c r="F62" s="26">
        <v>0</v>
      </c>
      <c r="G62" s="26">
        <v>0</v>
      </c>
      <c r="H62" s="26"/>
      <c r="I62" s="26"/>
      <c r="J62" s="26"/>
      <c r="K62" s="26"/>
      <c r="L62" s="26"/>
      <c r="M62" s="26"/>
      <c r="N62" s="26"/>
      <c r="O62" s="26"/>
      <c r="P62" s="26"/>
      <c r="Q62" s="44">
        <f t="shared" si="17"/>
        <v>0</v>
      </c>
    </row>
    <row r="63" spans="1:17" x14ac:dyDescent="0.25">
      <c r="A63" s="10" t="s">
        <v>62</v>
      </c>
      <c r="B63" s="26"/>
      <c r="C63" s="26">
        <v>0</v>
      </c>
      <c r="D63" s="26">
        <f t="shared" si="16"/>
        <v>0</v>
      </c>
      <c r="E63" s="26">
        <v>0</v>
      </c>
      <c r="F63" s="26">
        <v>0</v>
      </c>
      <c r="G63" s="26">
        <v>0</v>
      </c>
      <c r="H63" s="26"/>
      <c r="I63" s="26"/>
      <c r="J63" s="26"/>
      <c r="K63" s="26"/>
      <c r="L63" s="26"/>
      <c r="M63" s="26"/>
      <c r="N63" s="26"/>
      <c r="O63" s="26"/>
      <c r="P63" s="26"/>
      <c r="Q63" s="44">
        <f t="shared" si="17"/>
        <v>0</v>
      </c>
    </row>
    <row r="64" spans="1:17" hidden="1" x14ac:dyDescent="0.25">
      <c r="A64" s="7" t="s">
        <v>63</v>
      </c>
      <c r="B64" s="8">
        <f t="shared" ref="B64:C64" si="18">SUM(B65:B68)</f>
        <v>0</v>
      </c>
      <c r="C64" s="8">
        <f t="shared" si="18"/>
        <v>0</v>
      </c>
      <c r="D64" s="8"/>
      <c r="E64" s="30">
        <f>SUM(E65:E68)</f>
        <v>0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>
        <f t="shared" ref="Q64:Q84" si="19">SUM(E64:E64)</f>
        <v>0</v>
      </c>
    </row>
    <row r="65" spans="1:18" hidden="1" x14ac:dyDescent="0.25">
      <c r="A65" s="10" t="s">
        <v>64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1">
        <f t="shared" si="19"/>
        <v>0</v>
      </c>
    </row>
    <row r="66" spans="1:18" hidden="1" x14ac:dyDescent="0.25">
      <c r="A66" s="10" t="s">
        <v>65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1">
        <f t="shared" si="19"/>
        <v>0</v>
      </c>
    </row>
    <row r="67" spans="1:18" hidden="1" x14ac:dyDescent="0.25">
      <c r="A67" s="10" t="s">
        <v>66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1">
        <f t="shared" si="19"/>
        <v>0</v>
      </c>
    </row>
    <row r="68" spans="1:18" hidden="1" x14ac:dyDescent="0.25">
      <c r="A68" s="10" t="s">
        <v>67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1">
        <f t="shared" si="19"/>
        <v>0</v>
      </c>
    </row>
    <row r="69" spans="1:18" hidden="1" x14ac:dyDescent="0.25">
      <c r="A69" s="7" t="s">
        <v>68</v>
      </c>
      <c r="B69" s="8">
        <f t="shared" ref="B69:C69" si="20">SUM(B70:B71)</f>
        <v>0</v>
      </c>
      <c r="C69" s="8">
        <f t="shared" si="20"/>
        <v>0</v>
      </c>
      <c r="D69" s="8"/>
      <c r="E69" s="30">
        <f>SUM(E70:E71)</f>
        <v>0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>
        <f t="shared" si="19"/>
        <v>0</v>
      </c>
    </row>
    <row r="70" spans="1:18" hidden="1" x14ac:dyDescent="0.25">
      <c r="A70" s="10" t="s">
        <v>69</v>
      </c>
      <c r="B70" s="2">
        <v>0</v>
      </c>
      <c r="C70" s="2">
        <v>0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>
        <f t="shared" si="19"/>
        <v>0</v>
      </c>
    </row>
    <row r="71" spans="1:18" hidden="1" x14ac:dyDescent="0.25">
      <c r="A71" s="10" t="s">
        <v>70</v>
      </c>
      <c r="B71" s="2">
        <v>0</v>
      </c>
      <c r="C71" s="2">
        <v>0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>
        <f t="shared" si="19"/>
        <v>0</v>
      </c>
    </row>
    <row r="72" spans="1:18" hidden="1" x14ac:dyDescent="0.25">
      <c r="A72" s="7" t="s">
        <v>71</v>
      </c>
      <c r="B72" s="8">
        <f t="shared" ref="B72:C72" si="21">SUM(B73:B75)</f>
        <v>0</v>
      </c>
      <c r="C72" s="8">
        <f t="shared" si="21"/>
        <v>0</v>
      </c>
      <c r="D72" s="8"/>
      <c r="E72" s="30">
        <f>SUM(E73:E75)</f>
        <v>0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>
        <f t="shared" si="19"/>
        <v>0</v>
      </c>
    </row>
    <row r="73" spans="1:18" hidden="1" x14ac:dyDescent="0.25">
      <c r="A73" s="10" t="s">
        <v>72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1">
        <f t="shared" si="19"/>
        <v>0</v>
      </c>
    </row>
    <row r="74" spans="1:18" hidden="1" x14ac:dyDescent="0.25">
      <c r="A74" s="10" t="s">
        <v>73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31">
        <f t="shared" si="19"/>
        <v>0</v>
      </c>
    </row>
    <row r="75" spans="1:18" hidden="1" x14ac:dyDescent="0.25">
      <c r="A75" s="10" t="s">
        <v>74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31">
        <f t="shared" si="19"/>
        <v>0</v>
      </c>
    </row>
    <row r="76" spans="1:18" s="6" customFormat="1" hidden="1" x14ac:dyDescent="0.25">
      <c r="A76" s="5" t="s">
        <v>75</v>
      </c>
      <c r="B76" s="11">
        <f>SUM(B77+B80+B83)</f>
        <v>0</v>
      </c>
      <c r="C76" s="11">
        <f t="shared" ref="C76:E76" si="22">SUM(C77+C80+C83)</f>
        <v>0</v>
      </c>
      <c r="D76" s="11"/>
      <c r="E76" s="11">
        <f t="shared" si="22"/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32">
        <f t="shared" si="19"/>
        <v>0</v>
      </c>
      <c r="R76" s="9"/>
    </row>
    <row r="77" spans="1:18" hidden="1" x14ac:dyDescent="0.25">
      <c r="A77" s="7" t="s">
        <v>76</v>
      </c>
      <c r="B77" s="8">
        <f>SUM(B78:B79)</f>
        <v>0</v>
      </c>
      <c r="C77" s="8">
        <f t="shared" ref="C77" si="23">SUM(C78:C79)</f>
        <v>0</v>
      </c>
      <c r="D77" s="8"/>
      <c r="E77" s="30">
        <f>SUM(E78:E79)</f>
        <v>0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>
        <f t="shared" si="19"/>
        <v>0</v>
      </c>
    </row>
    <row r="78" spans="1:18" hidden="1" x14ac:dyDescent="0.25">
      <c r="A78" s="10" t="s">
        <v>77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31">
        <f t="shared" si="19"/>
        <v>0</v>
      </c>
    </row>
    <row r="79" spans="1:18" hidden="1" x14ac:dyDescent="0.25">
      <c r="A79" s="10" t="s">
        <v>78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31">
        <f t="shared" si="19"/>
        <v>0</v>
      </c>
    </row>
    <row r="80" spans="1:18" s="6" customFormat="1" hidden="1" x14ac:dyDescent="0.25">
      <c r="A80" s="7" t="s">
        <v>79</v>
      </c>
      <c r="B80" s="8">
        <f t="shared" ref="B80:C80" si="24">SUM(B81:B82)</f>
        <v>0</v>
      </c>
      <c r="C80" s="8">
        <f t="shared" si="24"/>
        <v>0</v>
      </c>
      <c r="D80" s="8"/>
      <c r="E80" s="30">
        <f>SUM(E81:E82)</f>
        <v>0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>
        <f t="shared" si="19"/>
        <v>0</v>
      </c>
      <c r="R80" s="9"/>
    </row>
    <row r="81" spans="1:18" hidden="1" x14ac:dyDescent="0.25">
      <c r="A81" s="10" t="s">
        <v>80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31">
        <f t="shared" si="19"/>
        <v>0</v>
      </c>
    </row>
    <row r="82" spans="1:18" hidden="1" x14ac:dyDescent="0.25">
      <c r="A82" s="10" t="s">
        <v>81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1">
        <f t="shared" si="19"/>
        <v>0</v>
      </c>
    </row>
    <row r="83" spans="1:18" s="6" customFormat="1" hidden="1" x14ac:dyDescent="0.25">
      <c r="A83" s="7" t="s">
        <v>82</v>
      </c>
      <c r="B83" s="8">
        <f t="shared" ref="B83:C83" si="25">SUM(B84)</f>
        <v>0</v>
      </c>
      <c r="C83" s="8">
        <f t="shared" si="25"/>
        <v>0</v>
      </c>
      <c r="D83" s="8"/>
      <c r="E83" s="30">
        <f>SUM(E84)</f>
        <v>0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>
        <f t="shared" si="19"/>
        <v>0</v>
      </c>
      <c r="R83" s="9"/>
    </row>
    <row r="84" spans="1:18" hidden="1" x14ac:dyDescent="0.25">
      <c r="A84" s="10" t="s">
        <v>83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31">
        <f t="shared" si="19"/>
        <v>0</v>
      </c>
    </row>
    <row r="85" spans="1:18" s="12" customFormat="1" x14ac:dyDescent="0.25">
      <c r="A85" s="13" t="s">
        <v>84</v>
      </c>
      <c r="B85" s="14">
        <f>+B12+B18+B28+B38+B47+B54+B64+B69+B72</f>
        <v>202587449</v>
      </c>
      <c r="C85" s="14">
        <f>+C12+C18+C28+C38+C47+C54+C64+C69+C72</f>
        <v>10996912.349999998</v>
      </c>
      <c r="D85" s="14">
        <f>+D12+D18+D28+D38+D47+D54+D64+D69+D72</f>
        <v>213584361.34999999</v>
      </c>
      <c r="E85" s="14">
        <f t="shared" ref="E85:M85" si="26">+E12+E18+E28+E38+E47+E54+E64+E69+E72</f>
        <v>11326564.920000002</v>
      </c>
      <c r="F85" s="14">
        <f t="shared" si="26"/>
        <v>14616767.199999999</v>
      </c>
      <c r="G85" s="14">
        <f t="shared" si="26"/>
        <v>11970854.609999999</v>
      </c>
      <c r="H85" s="14">
        <f t="shared" si="26"/>
        <v>20191785.629999999</v>
      </c>
      <c r="I85" s="14">
        <f t="shared" si="26"/>
        <v>13046945.529999999</v>
      </c>
      <c r="J85" s="14">
        <f t="shared" si="26"/>
        <v>20829407.259999998</v>
      </c>
      <c r="K85" s="14">
        <f t="shared" si="26"/>
        <v>0</v>
      </c>
      <c r="L85" s="14">
        <f t="shared" si="26"/>
        <v>0</v>
      </c>
      <c r="M85" s="14">
        <f t="shared" si="26"/>
        <v>0</v>
      </c>
      <c r="N85" s="14">
        <f>+N12+N18+N28+N38+N47+N54+N64+N69+N72</f>
        <v>0</v>
      </c>
      <c r="O85" s="14">
        <f>+O12+O18+O28+O38+O47+O54+O64+O69+O72</f>
        <v>0</v>
      </c>
      <c r="P85" s="14">
        <f>+P12+P18+P28+P38+P47+P54+P64+P69+P72</f>
        <v>0</v>
      </c>
      <c r="Q85" s="33">
        <f>SUM(E85:P85)</f>
        <v>91982325.150000006</v>
      </c>
      <c r="R85" s="15"/>
    </row>
    <row r="86" spans="1:18" customFormat="1" x14ac:dyDescent="0.25">
      <c r="A86" t="s">
        <v>106</v>
      </c>
      <c r="B86" s="16"/>
      <c r="C86" s="16"/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8"/>
    </row>
    <row r="87" spans="1:18" customFormat="1" x14ac:dyDescent="0.25">
      <c r="A87" s="48" t="s">
        <v>105</v>
      </c>
      <c r="B87" s="48"/>
      <c r="C87" s="48"/>
      <c r="D87" s="24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8"/>
    </row>
    <row r="88" spans="1:18" customFormat="1" x14ac:dyDescent="0.25">
      <c r="B88" s="16"/>
      <c r="C88" s="16"/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8"/>
    </row>
    <row r="89" spans="1:18" customFormat="1" ht="27.75" hidden="1" customHeight="1" x14ac:dyDescent="0.25">
      <c r="B89" s="16"/>
      <c r="C89" s="16"/>
      <c r="D89" s="16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8"/>
    </row>
    <row r="90" spans="1:18" customFormat="1" ht="25.5" hidden="1" customHeight="1" x14ac:dyDescent="0.25">
      <c r="B90" s="16"/>
      <c r="C90" s="16"/>
      <c r="D90" s="16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8"/>
    </row>
    <row r="91" spans="1:18" customFormat="1" hidden="1" x14ac:dyDescent="0.25">
      <c r="B91" s="16"/>
      <c r="C91" s="16"/>
      <c r="D91" s="16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8"/>
    </row>
    <row r="92" spans="1:18" customFormat="1" ht="15.75" x14ac:dyDescent="0.25">
      <c r="A92" s="41" t="s">
        <v>107</v>
      </c>
      <c r="B92" s="16"/>
      <c r="C92" s="16"/>
      <c r="D92" s="16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8"/>
    </row>
    <row r="93" spans="1:18" customFormat="1" ht="15.75" x14ac:dyDescent="0.25">
      <c r="A93" s="41" t="s">
        <v>108</v>
      </c>
      <c r="B93" s="2"/>
      <c r="C93" s="2"/>
      <c r="D93" s="2"/>
      <c r="E93" s="3"/>
      <c r="F93" s="3"/>
      <c r="G93" s="3"/>
      <c r="H93" s="3"/>
      <c r="I93" s="3"/>
      <c r="J93" s="3"/>
      <c r="K93" s="3"/>
      <c r="L93" s="21"/>
      <c r="M93" s="21"/>
      <c r="N93" s="21"/>
      <c r="O93" s="21"/>
      <c r="P93" s="21"/>
      <c r="Q93" s="17"/>
      <c r="R93" s="18"/>
    </row>
    <row r="94" spans="1:18" customFormat="1" ht="18.75" x14ac:dyDescent="0.3">
      <c r="A94" s="41" t="s">
        <v>109</v>
      </c>
      <c r="B94" s="2"/>
      <c r="C94" s="2"/>
      <c r="D94" s="2"/>
      <c r="E94" s="35"/>
      <c r="F94" s="35"/>
      <c r="G94" s="35"/>
      <c r="H94" s="3"/>
      <c r="I94" s="3"/>
      <c r="J94" s="3"/>
      <c r="K94" s="3"/>
      <c r="L94" s="22"/>
      <c r="M94" s="22"/>
      <c r="N94" s="22"/>
      <c r="O94" s="22"/>
      <c r="P94" s="22"/>
      <c r="Q94" s="17"/>
      <c r="R94" s="18"/>
    </row>
    <row r="95" spans="1:18" customFormat="1" ht="18.75" x14ac:dyDescent="0.3">
      <c r="A95" s="42" t="s">
        <v>110</v>
      </c>
      <c r="B95" s="2"/>
      <c r="C95" s="2"/>
      <c r="D95" s="2"/>
      <c r="E95" s="35"/>
      <c r="F95" s="35"/>
      <c r="G95" s="35"/>
      <c r="H95" s="3"/>
      <c r="I95" s="35"/>
      <c r="J95" s="35"/>
      <c r="K95" s="35"/>
      <c r="L95" s="37"/>
      <c r="M95" s="23"/>
      <c r="N95" s="23"/>
      <c r="O95" s="23"/>
      <c r="P95" s="23"/>
      <c r="Q95" s="17"/>
      <c r="R95" s="18"/>
    </row>
    <row r="96" spans="1:18" customFormat="1" ht="18.75" x14ac:dyDescent="0.3">
      <c r="B96" s="2"/>
      <c r="C96" s="2"/>
      <c r="D96" s="2"/>
      <c r="E96" s="35"/>
      <c r="F96" s="35"/>
      <c r="G96" s="35"/>
      <c r="H96" s="3"/>
      <c r="I96" s="35"/>
      <c r="J96" s="35"/>
      <c r="K96" s="35"/>
      <c r="L96" s="35"/>
      <c r="M96" s="3"/>
      <c r="N96" s="3"/>
      <c r="O96" s="3"/>
      <c r="P96" s="3"/>
      <c r="Q96" s="17"/>
      <c r="R96" s="18"/>
    </row>
    <row r="97" spans="1:18" customFormat="1" ht="18.75" x14ac:dyDescent="0.3">
      <c r="B97" s="2"/>
      <c r="C97" s="2"/>
      <c r="D97" s="2"/>
      <c r="E97" s="35"/>
      <c r="F97" s="35"/>
      <c r="G97" s="35"/>
      <c r="H97" s="3"/>
      <c r="I97" s="35"/>
      <c r="J97" s="35"/>
      <c r="K97" s="35"/>
      <c r="L97" s="35"/>
      <c r="M97" s="3"/>
      <c r="N97" s="3"/>
      <c r="O97" s="3"/>
      <c r="P97" s="3"/>
      <c r="Q97" s="17"/>
      <c r="R97" s="18"/>
    </row>
    <row r="98" spans="1:18" customFormat="1" ht="18.75" x14ac:dyDescent="0.3">
      <c r="B98" s="2"/>
      <c r="C98" s="2"/>
      <c r="D98" s="2"/>
      <c r="E98" s="35"/>
      <c r="F98" s="35"/>
      <c r="G98" s="35"/>
      <c r="H98" s="3"/>
      <c r="I98" s="35"/>
      <c r="J98" s="35"/>
      <c r="K98" s="35"/>
      <c r="L98" s="35"/>
      <c r="M98" s="3"/>
      <c r="N98" s="3"/>
      <c r="O98" s="3"/>
      <c r="P98" s="3"/>
      <c r="Q98" s="17"/>
      <c r="R98" s="18"/>
    </row>
    <row r="99" spans="1:18" customFormat="1" ht="18.75" x14ac:dyDescent="0.3">
      <c r="B99" s="2"/>
      <c r="C99" s="2"/>
      <c r="D99" s="2"/>
      <c r="E99" s="35"/>
      <c r="F99" s="35"/>
      <c r="G99" s="35"/>
      <c r="H99" s="3"/>
      <c r="I99" s="35"/>
      <c r="J99" s="35"/>
      <c r="K99" s="35"/>
      <c r="L99" s="35"/>
      <c r="M99" s="3"/>
      <c r="N99" s="3"/>
      <c r="O99" s="3"/>
      <c r="P99" s="3"/>
      <c r="Q99" s="17"/>
      <c r="R99" s="18"/>
    </row>
    <row r="100" spans="1:18" customFormat="1" ht="18.75" x14ac:dyDescent="0.3">
      <c r="A100" t="s">
        <v>87</v>
      </c>
      <c r="B100" s="2"/>
      <c r="C100" s="2"/>
      <c r="D100" s="2"/>
      <c r="E100" s="35"/>
      <c r="F100" s="66" t="s">
        <v>102</v>
      </c>
      <c r="G100" s="66"/>
      <c r="I100" s="38"/>
      <c r="J100" s="39" t="s">
        <v>101</v>
      </c>
      <c r="K100" s="39"/>
      <c r="L100" s="35"/>
      <c r="M100" s="3"/>
      <c r="N100" s="3"/>
      <c r="O100" s="3"/>
      <c r="P100" s="3"/>
      <c r="Q100" s="17"/>
      <c r="R100" s="18"/>
    </row>
    <row r="101" spans="1:18" customFormat="1" ht="18.75" x14ac:dyDescent="0.3">
      <c r="B101" s="2"/>
      <c r="C101" s="2"/>
      <c r="D101" s="2"/>
      <c r="E101" s="35"/>
      <c r="F101" s="65" t="s">
        <v>100</v>
      </c>
      <c r="G101" s="65"/>
      <c r="H101" s="19"/>
      <c r="I101" s="40"/>
      <c r="J101" s="65" t="s">
        <v>104</v>
      </c>
      <c r="K101" s="65"/>
      <c r="L101" s="35"/>
      <c r="M101" s="3"/>
      <c r="N101" s="3"/>
      <c r="O101" s="3"/>
      <c r="P101" s="3"/>
      <c r="Q101" s="17"/>
      <c r="R101" s="18"/>
    </row>
    <row r="102" spans="1:18" customFormat="1" ht="18.75" x14ac:dyDescent="0.3">
      <c r="B102" s="16"/>
      <c r="C102" s="16"/>
      <c r="D102" s="16"/>
      <c r="E102" s="36"/>
      <c r="F102" s="66" t="s">
        <v>85</v>
      </c>
      <c r="G102" s="66"/>
      <c r="H102" s="20"/>
      <c r="I102" s="38"/>
      <c r="J102" s="66" t="s">
        <v>86</v>
      </c>
      <c r="K102" s="66"/>
      <c r="L102" s="36"/>
      <c r="M102" s="17"/>
      <c r="N102" s="17"/>
      <c r="O102" s="17"/>
      <c r="P102" s="17"/>
      <c r="Q102" s="17"/>
      <c r="R102" s="18"/>
    </row>
    <row r="103" spans="1:18" ht="18.75" x14ac:dyDescent="0.3">
      <c r="I103" s="35"/>
      <c r="J103" s="35"/>
      <c r="K103" s="35"/>
      <c r="L103" s="35"/>
    </row>
  </sheetData>
  <sheetProtection selectLockedCells="1"/>
  <mergeCells count="16">
    <mergeCell ref="J101:K101"/>
    <mergeCell ref="J102:K102"/>
    <mergeCell ref="F100:G100"/>
    <mergeCell ref="F101:G101"/>
    <mergeCell ref="F102:G102"/>
    <mergeCell ref="A87:C87"/>
    <mergeCell ref="A3:Q3"/>
    <mergeCell ref="A4:Q4"/>
    <mergeCell ref="A5:Q5"/>
    <mergeCell ref="A6:Q6"/>
    <mergeCell ref="A7:Q7"/>
    <mergeCell ref="A9:A10"/>
    <mergeCell ref="B9:B10"/>
    <mergeCell ref="C9:C10"/>
    <mergeCell ref="D9:D10"/>
    <mergeCell ref="E9:Q9"/>
  </mergeCells>
  <printOptions horizontalCentered="1"/>
  <pageMargins left="0.11811023622047245" right="0.11811023622047245" top="0.55118110236220474" bottom="0.55118110236220474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2026-07-02T18:50:05Z</cp:lastPrinted>
  <dcterms:created xsi:type="dcterms:W3CDTF">2023-02-10T14:39:51Z</dcterms:created>
  <dcterms:modified xsi:type="dcterms:W3CDTF">2026-07-08T13:38:13Z</dcterms:modified>
</cp:coreProperties>
</file>