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40FF49D4-13FF-457E-8A70-C9A91DF704CE}" xr6:coauthVersionLast="47" xr6:coauthVersionMax="47" xr10:uidLastSave="{00000000-0000-0000-0000-000000000000}"/>
  <bookViews>
    <workbookView xWindow="20370" yWindow="-120" windowWidth="20730" windowHeight="11160" xr2:uid="{CF215342-06DC-4453-B8F2-3A85E8131F96}"/>
  </bookViews>
  <sheets>
    <sheet name="Dic. 2022" sheetId="1" r:id="rId1"/>
  </sheets>
  <definedNames>
    <definedName name="_xlnm.Print_Area" localSheetId="0">'Dic. 2022'!$C$1:$R$102</definedName>
    <definedName name="_xlnm.Print_Titles" localSheetId="0">'Dic.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" i="1" l="1"/>
  <c r="J85" i="1"/>
  <c r="I85" i="1"/>
  <c r="R84" i="1"/>
  <c r="Q83" i="1"/>
  <c r="P83" i="1"/>
  <c r="O83" i="1"/>
  <c r="N83" i="1"/>
  <c r="M83" i="1"/>
  <c r="L83" i="1"/>
  <c r="K83" i="1"/>
  <c r="J83" i="1"/>
  <c r="I83" i="1"/>
  <c r="R83" i="1" s="1"/>
  <c r="H83" i="1"/>
  <c r="G83" i="1"/>
  <c r="F83" i="1"/>
  <c r="E83" i="1"/>
  <c r="D83" i="1"/>
  <c r="R82" i="1"/>
  <c r="R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O76" i="1" s="1"/>
  <c r="N77" i="1"/>
  <c r="M77" i="1"/>
  <c r="M76" i="1" s="1"/>
  <c r="L77" i="1"/>
  <c r="L76" i="1" s="1"/>
  <c r="K77" i="1"/>
  <c r="K76" i="1" s="1"/>
  <c r="J77" i="1"/>
  <c r="I77" i="1"/>
  <c r="R77" i="1" s="1"/>
  <c r="H77" i="1"/>
  <c r="G77" i="1"/>
  <c r="G76" i="1" s="1"/>
  <c r="F77" i="1"/>
  <c r="E77" i="1"/>
  <c r="E76" i="1" s="1"/>
  <c r="D77" i="1"/>
  <c r="D76" i="1" s="1"/>
  <c r="P76" i="1"/>
  <c r="N76" i="1"/>
  <c r="J76" i="1"/>
  <c r="H76" i="1"/>
  <c r="F76" i="1"/>
  <c r="R75" i="1"/>
  <c r="R74" i="1"/>
  <c r="R73" i="1"/>
  <c r="Q72" i="1"/>
  <c r="P72" i="1"/>
  <c r="O72" i="1"/>
  <c r="N72" i="1"/>
  <c r="M72" i="1"/>
  <c r="L72" i="1"/>
  <c r="K72" i="1"/>
  <c r="J72" i="1"/>
  <c r="R72" i="1" s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R54" i="1" s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R38" i="1" s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R28" i="1" s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11" i="1" s="1"/>
  <c r="L18" i="1"/>
  <c r="K18" i="1"/>
  <c r="K11" i="1" s="1"/>
  <c r="J18" i="1"/>
  <c r="R18" i="1" s="1"/>
  <c r="I18" i="1"/>
  <c r="H18" i="1"/>
  <c r="G18" i="1"/>
  <c r="F18" i="1"/>
  <c r="E18" i="1"/>
  <c r="E11" i="1" s="1"/>
  <c r="D18" i="1"/>
  <c r="R17" i="1"/>
  <c r="R16" i="1"/>
  <c r="R15" i="1"/>
  <c r="R14" i="1"/>
  <c r="R13" i="1"/>
  <c r="Q12" i="1"/>
  <c r="Q11" i="1" s="1"/>
  <c r="P12" i="1"/>
  <c r="P85" i="1" s="1"/>
  <c r="P11" i="1" s="1"/>
  <c r="O12" i="1"/>
  <c r="O85" i="1" s="1"/>
  <c r="N12" i="1"/>
  <c r="N11" i="1" s="1"/>
  <c r="M12" i="1"/>
  <c r="M85" i="1" s="1"/>
  <c r="L12" i="1"/>
  <c r="L11" i="1" s="1"/>
  <c r="K12" i="1"/>
  <c r="K85" i="1" s="1"/>
  <c r="J12" i="1"/>
  <c r="J11" i="1" s="1"/>
  <c r="I12" i="1"/>
  <c r="I11" i="1" s="1"/>
  <c r="H12" i="1"/>
  <c r="H85" i="1" s="1"/>
  <c r="G12" i="1"/>
  <c r="G85" i="1" s="1"/>
  <c r="F12" i="1"/>
  <c r="F11" i="1" s="1"/>
  <c r="E12" i="1"/>
  <c r="E85" i="1" s="1"/>
  <c r="D12" i="1"/>
  <c r="D11" i="1" s="1"/>
  <c r="O11" i="1"/>
  <c r="G11" i="1"/>
  <c r="R12" i="1" l="1"/>
  <c r="D85" i="1"/>
  <c r="L85" i="1"/>
  <c r="H11" i="1"/>
  <c r="R11" i="1" s="1"/>
  <c r="F85" i="1"/>
  <c r="N85" i="1"/>
  <c r="I76" i="1"/>
  <c r="R76" i="1" s="1"/>
  <c r="R85" i="1" l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<sst xmlns="http://schemas.openxmlformats.org/spreadsheetml/2006/main" count="104" uniqueCount="104">
  <si>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</si>
  <si>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</si>
  <si>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</si>
  <si>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</si>
  <si>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</si>
  <si>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</si>
  <si>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</si>
  <si>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</si>
  <si>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</si>
  <si>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</si>
  <si>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</si>
  <si>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</si>
  <si>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</si>
  <si>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</si>
  <si>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</si>
  <si>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</si>
  <si>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</si>
  <si>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</si>
  <si>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</si>
  <si>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</si>
  <si>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</si>
  <si>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</si>
  <si>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</si>
  <si>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</si>
  <si>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</si>
  <si>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</si>
  <si>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</si>
  <si>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</si>
  <si>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</si>
  <si>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</si>
  <si>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</si>
  <si>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</si>
  <si>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</si>
  <si>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</si>
  <si>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</si>
  <si>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</si>
  <si>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</si>
  <si>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</si>
  <si>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</si>
  <si>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</si>
  <si>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</si>
  <si>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</si>
  <si>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</si>
  <si>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</si>
  <si>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</si>
  <si>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</si>
  <si>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</si>
  <si>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</si>
  <si>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</si>
  <si>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</si>
  <si>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</si>
  <si>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</si>
  <si>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</si>
  <si>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</si>
  <si>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</si>
  <si>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</si>
  <si>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</si>
  <si>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</si>
  <si>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</si>
  <si>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</si>
  <si>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</si>
  <si>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</si>
  <si>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</si>
  <si>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</si>
  <si>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</si>
  <si>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</si>
  <si>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</si>
  <si>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</si>
  <si>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</si>
  <si>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</si>
  <si>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</si>
  <si>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</si>
  <si>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</si>
  <si>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</si>
  <si>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</si>
  <si>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</si>
  <si>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</si>
  <si>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</si>
  <si>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</si>
  <si>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</si>
  <si>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</si>
  <si>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</si>
  <si>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</si>
  <si>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</si>
  <si>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</si>
  <si>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</si>
  <si>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</si>
  <si>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</si>
  <si>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</si>
  <si>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</si>
  <si>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</si>
  <si>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</si>
  <si>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</si>
  <si>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</si>
  <si>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</si>
  <si>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</si>
  <si>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</si>
  <si>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</si>
  <si>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</si>
  <si>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>Juan Rodríguez</t>
  </si>
  <si>
    <t>Nelson Johnson, M.A.</t>
  </si>
  <si>
    <t>Enc. De Presupuesto</t>
  </si>
  <si>
    <t>Enc.  Financiero</t>
  </si>
  <si>
    <t>Fecha de imputación: hasta el 31 de dicidembre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</si>
</sst>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10" fontId="0" fillId="0" borderId="0" xfId="2" applyNumberFormat="1" applyFont="1" applyProtection="1">
      <protection locked="0"/>
    </xf>
    <xf numFmtId="164" fontId="2" fillId="3" borderId="2" xfId="1" applyFont="1" applyFill="1" applyBorder="1" applyAlignment="1" applyProtection="1">
      <alignment horizontal="center"/>
      <protection locked="0"/>
    </xf>
    <xf numFmtId="164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2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164" fontId="0" fillId="0" borderId="9" xfId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164" fontId="10" fillId="0" borderId="0" xfId="1" applyFont="1" applyAlignment="1">
      <alignment vertical="center"/>
    </xf>
    <xf numFmtId="10" fontId="0" fillId="0" borderId="0" xfId="0" applyNumberFormat="1" applyProtection="1">
      <protection locked="0"/>
    </xf>
    <xf numFmtId="4" fontId="3" fillId="0" borderId="0" xfId="0" applyNumberFormat="1" applyFont="1" applyProtection="1">
      <protection locked="0"/>
    </xf>
    <xf numFmtId="164" fontId="3" fillId="0" borderId="8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164" fontId="2" fillId="2" borderId="11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4" fontId="2" fillId="2" borderId="11" xfId="1" applyFont="1" applyFill="1" applyBorder="1" applyProtection="1">
      <protection locked="0"/>
    </xf>
    <xf numFmtId="10" fontId="4" fillId="0" borderId="0" xfId="2" applyNumberFormat="1" applyFont="1" applyProtection="1">
      <protection locked="0"/>
    </xf>
    <xf numFmtId="164" fontId="0" fillId="0" borderId="0" xfId="0" applyNumberFormat="1"/>
    <xf numFmtId="164" fontId="0" fillId="0" borderId="0" xfId="1" applyFont="1" applyProtection="1"/>
    <xf numFmtId="10" fontId="0" fillId="0" borderId="0" xfId="2" applyNumberFormat="1" applyFont="1"/>
    <xf numFmtId="164" fontId="0" fillId="0" borderId="0" xfId="1" applyFont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" fillId="2" borderId="2" xfId="1" applyFont="1" applyFill="1" applyBorder="1" applyAlignment="1" applyProtection="1">
      <alignment horizontal="center" vertical="center" wrapText="1"/>
      <protection locked="0"/>
    </xf>
    <xf numFmtId="164" fontId="2" fillId="2" borderId="6" xfId="1" applyFont="1" applyFill="1" applyBorder="1" applyAlignment="1" applyProtection="1">
      <alignment horizontal="center" vertical="center" wrapText="1"/>
      <protection locked="0"/>
    </xf>
    <xf numFmtId="164" fontId="2" fillId="3" borderId="3" xfId="1" applyFont="1" applyFill="1" applyBorder="1" applyAlignment="1" applyProtection="1">
      <alignment horizontal="center" vertical="center"/>
      <protection locked="0"/>
    </xf>
    <xf numFmtId="164" fontId="2" fillId="3" borderId="4" xfId="1" applyFont="1" applyFill="1" applyBorder="1" applyAlignment="1" applyProtection="1">
      <alignment horizontal="center" vertical="center"/>
      <protection locked="0"/>
    </xf>
    <xf numFmtId="164" fontId="2" fillId="3" borderId="5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8A3B7B4-7808-4C1E-BA52-90C173B22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DA3304-63E0-4A25-8924-C39204155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767781-F522-4BF7-803C-A7F2BD171DF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F9D6851-E289-4526-9C38-A793F70CD06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2BB2-EC2B-4AB9-ABFA-F06C9864AAB4}">
  <sheetPr>
    <pageSetUpPr fitToPage="1"/>
  </sheetPr>
  <dimension ref="A1:T101"/>
  <sheetViews>
    <sheetView tabSelected="1" view="pageBreakPreview" topLeftCell="C57" zoomScale="41" zoomScaleNormal="70" zoomScaleSheetLayoutView="41" workbookViewId="0">
      <selection activeCell="G97" sqref="G9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5.140625" style="1" bestFit="1" customWidth="1"/>
    <col min="20" max="20" width="19.28515625" style="5" bestFit="1" customWidth="1"/>
    <col min="21" max="16384" width="11.42578125" style="1"/>
  </cols>
  <sheetData>
    <row r="1" spans="1:20" ht="26.25" customHeight="1" x14ac:dyDescent="0.25"/>
    <row r="3" spans="1:20" ht="28.5" customHeight="1" x14ac:dyDescent="0.25">
      <c r="C3" s="42" t="s">
        <v>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ht="21" customHeight="1" x14ac:dyDescent="0.25">
      <c r="C4" s="44" t="s">
        <v>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0" ht="15.75" x14ac:dyDescent="0.25">
      <c r="C5" s="46" t="s">
        <v>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0" ht="21.75" customHeight="1" x14ac:dyDescent="0.25">
      <c r="C6" s="48" t="s">
        <v>3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0" ht="15.75" customHeight="1" x14ac:dyDescent="0.25">
      <c r="C7" s="49" t="s">
        <v>4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9" spans="1:20" ht="25.5" customHeight="1" x14ac:dyDescent="0.25">
      <c r="C9" s="50" t="s">
        <v>5</v>
      </c>
      <c r="D9" s="51" t="s">
        <v>6</v>
      </c>
      <c r="E9" s="51" t="s">
        <v>7</v>
      </c>
      <c r="F9" s="53" t="s">
        <v>8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1:20" x14ac:dyDescent="0.25">
      <c r="C10" s="50"/>
      <c r="D10" s="52"/>
      <c r="E10" s="52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20" x14ac:dyDescent="0.25">
      <c r="C11" s="8" t="s">
        <v>22</v>
      </c>
      <c r="D11" s="9">
        <f>SUM(D12+D18+D28+D38+D47+D54+D64+D69+D72)</f>
        <v>158671257</v>
      </c>
      <c r="E11" s="9">
        <f t="shared" ref="E11" si="0">SUM(E12+E18+E28+E38+E47+E54+E64+E69+E72)</f>
        <v>14598212.9</v>
      </c>
      <c r="F11" s="9">
        <f>SUM(F12+F18+F28+F38+F47+F54+F64+F69+F72)</f>
        <v>9189115.7400000002</v>
      </c>
      <c r="G11" s="9">
        <f t="shared" ref="G11:Q11" si="1">SUM(G12+G18+G28+G38+G47+G54+G64+G69+G72)</f>
        <v>10495084.83</v>
      </c>
      <c r="H11" s="9">
        <f t="shared" si="1"/>
        <v>15341190.299999999</v>
      </c>
      <c r="I11" s="9">
        <f t="shared" si="1"/>
        <v>10442036.699999999</v>
      </c>
      <c r="J11" s="9">
        <f t="shared" si="1"/>
        <v>11699668</v>
      </c>
      <c r="K11" s="9">
        <f t="shared" si="1"/>
        <v>14691868.499999998</v>
      </c>
      <c r="L11" s="9">
        <f t="shared" si="1"/>
        <v>13272623.960000001</v>
      </c>
      <c r="M11" s="9">
        <f t="shared" si="1"/>
        <v>15757833.43</v>
      </c>
      <c r="N11" s="9">
        <f t="shared" si="1"/>
        <v>13519727.879999999</v>
      </c>
      <c r="O11" s="9">
        <f t="shared" si="1"/>
        <v>10112001.9</v>
      </c>
      <c r="P11" s="10">
        <f>+P85</f>
        <v>17509639.509999998</v>
      </c>
      <c r="Q11" s="9">
        <f t="shared" si="1"/>
        <v>23240219.989999998</v>
      </c>
      <c r="R11" s="9">
        <f>SUM(F11:Q11)</f>
        <v>165271010.74000001</v>
      </c>
      <c r="S11" s="4"/>
    </row>
    <row r="12" spans="1:20" s="11" customFormat="1" x14ac:dyDescent="0.25">
      <c r="C12" s="12" t="s">
        <v>23</v>
      </c>
      <c r="D12" s="13">
        <f t="shared" ref="D12" si="2">SUM(D13:D17)</f>
        <v>103383553</v>
      </c>
      <c r="E12" s="13">
        <f>SUM(E13:E17)</f>
        <v>5440617.1299999999</v>
      </c>
      <c r="F12" s="13">
        <f>SUM(F13:F17)</f>
        <v>7995019.9900000002</v>
      </c>
      <c r="G12" s="13">
        <f t="shared" ref="G12:Q12" si="3">SUM(G13:G17)</f>
        <v>7994768.6400000006</v>
      </c>
      <c r="H12" s="13">
        <f t="shared" si="3"/>
        <v>9909792.1600000001</v>
      </c>
      <c r="I12" s="13">
        <f t="shared" si="3"/>
        <v>7603985.1600000001</v>
      </c>
      <c r="J12" s="13">
        <f t="shared" si="3"/>
        <v>7944125.1699999999</v>
      </c>
      <c r="K12" s="13">
        <f t="shared" si="3"/>
        <v>10138924.209999999</v>
      </c>
      <c r="L12" s="13">
        <f t="shared" si="3"/>
        <v>9500476.1600000001</v>
      </c>
      <c r="M12" s="13">
        <f t="shared" si="3"/>
        <v>7972853.29</v>
      </c>
      <c r="N12" s="13">
        <f t="shared" si="3"/>
        <v>8000761.2800000003</v>
      </c>
      <c r="O12" s="13">
        <f t="shared" si="3"/>
        <v>8140849.8800000008</v>
      </c>
      <c r="P12" s="14">
        <f>SUM(P13:P17)</f>
        <v>14865318.039999999</v>
      </c>
      <c r="Q12" s="13">
        <f t="shared" si="3"/>
        <v>8346220.959999999</v>
      </c>
      <c r="R12" s="13">
        <f>SUM(F12:Q12)</f>
        <v>108413094.93999998</v>
      </c>
      <c r="S12" s="15"/>
      <c r="T12" s="15"/>
    </row>
    <row r="13" spans="1:20" x14ac:dyDescent="0.25">
      <c r="A13" s="16"/>
      <c r="C13" s="17" t="s">
        <v>24</v>
      </c>
      <c r="D13" s="3">
        <v>87224020</v>
      </c>
      <c r="E13" s="3">
        <v>5384917.1299999999</v>
      </c>
      <c r="F13" s="4">
        <v>6671696.9100000001</v>
      </c>
      <c r="G13" s="4">
        <v>6671346.9100000001</v>
      </c>
      <c r="H13" s="4">
        <v>8589550.8599999994</v>
      </c>
      <c r="I13" s="4">
        <v>6359246.7199999997</v>
      </c>
      <c r="J13" s="4">
        <v>6627786.9100000001</v>
      </c>
      <c r="K13" s="4">
        <v>8800412.9499999993</v>
      </c>
      <c r="L13" s="4">
        <v>8138366.1399999997</v>
      </c>
      <c r="M13" s="4">
        <v>6652296.9100000001</v>
      </c>
      <c r="N13" s="4">
        <v>6676493.2000000002</v>
      </c>
      <c r="O13" s="18">
        <v>6797256.4800000004</v>
      </c>
      <c r="P13" s="18">
        <v>13546360.779999999</v>
      </c>
      <c r="Q13" s="2">
        <v>7010332.7699999996</v>
      </c>
      <c r="R13" s="4">
        <f>SUM(F13:Q13)</f>
        <v>92541147.540000007</v>
      </c>
      <c r="T13" s="15"/>
    </row>
    <row r="14" spans="1:20" x14ac:dyDescent="0.25">
      <c r="A14" s="16"/>
      <c r="C14" s="17" t="s">
        <v>25</v>
      </c>
      <c r="D14" s="3">
        <v>3404394</v>
      </c>
      <c r="E14" s="3">
        <v>464700</v>
      </c>
      <c r="F14" s="4">
        <v>310000</v>
      </c>
      <c r="G14" s="19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310000</v>
      </c>
      <c r="N14" s="4">
        <v>310000</v>
      </c>
      <c r="O14" s="18">
        <v>310000</v>
      </c>
      <c r="P14" s="18">
        <v>310000</v>
      </c>
      <c r="Q14" s="2">
        <v>310000</v>
      </c>
      <c r="R14" s="4">
        <f t="shared" ref="R14:R77" si="4">SUM(F14:Q14)</f>
        <v>3720000</v>
      </c>
      <c r="T14" s="15"/>
    </row>
    <row r="15" spans="1:20" x14ac:dyDescent="0.25">
      <c r="A15" s="16"/>
      <c r="C15" s="17" t="s">
        <v>26</v>
      </c>
      <c r="D15" s="3">
        <v>432000</v>
      </c>
      <c r="E15" s="3">
        <v>-409000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O15" s="18">
        <v>22219.29</v>
      </c>
      <c r="P15" s="18"/>
      <c r="Q15" s="2">
        <v>0</v>
      </c>
      <c r="R15" s="4">
        <f t="shared" si="4"/>
        <v>22219.29</v>
      </c>
      <c r="S15" s="20"/>
      <c r="T15" s="15"/>
    </row>
    <row r="16" spans="1:20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P16" s="21"/>
      <c r="Q16" s="2">
        <v>0</v>
      </c>
      <c r="R16" s="4">
        <f t="shared" si="4"/>
        <v>0</v>
      </c>
    </row>
    <row r="17" spans="1:19" x14ac:dyDescent="0.25">
      <c r="A17" s="16"/>
      <c r="C17" s="17" t="s">
        <v>28</v>
      </c>
      <c r="D17" s="3">
        <v>12323139</v>
      </c>
      <c r="E17" s="3">
        <v>0</v>
      </c>
      <c r="F17" s="4">
        <v>1013323.08</v>
      </c>
      <c r="G17" s="4">
        <v>1013421.73</v>
      </c>
      <c r="H17" s="4">
        <v>1010241.3</v>
      </c>
      <c r="I17" s="4">
        <v>934738.44</v>
      </c>
      <c r="J17" s="4">
        <v>1006338.26</v>
      </c>
      <c r="K17" s="4">
        <v>1028511.26</v>
      </c>
      <c r="L17" s="4">
        <v>1052110.02</v>
      </c>
      <c r="M17" s="4">
        <v>1010556.38</v>
      </c>
      <c r="N17" s="4">
        <v>1014268.0800000001</v>
      </c>
      <c r="O17" s="18">
        <v>1011374.11</v>
      </c>
      <c r="P17" s="18">
        <v>1008957.26</v>
      </c>
      <c r="Q17" s="2">
        <v>1025888.19</v>
      </c>
      <c r="R17" s="4">
        <f t="shared" si="4"/>
        <v>12129728.109999999</v>
      </c>
    </row>
    <row r="18" spans="1:19" s="11" customFormat="1" x14ac:dyDescent="0.25">
      <c r="B18" s="2"/>
      <c r="C18" s="12" t="s">
        <v>29</v>
      </c>
      <c r="D18" s="13">
        <f t="shared" ref="D18" si="5">SUM(D19:D27)</f>
        <v>25984000</v>
      </c>
      <c r="E18" s="13">
        <f>SUM(E19:E27)</f>
        <v>7020530.71</v>
      </c>
      <c r="F18" s="13">
        <f>SUM(F19:F27)</f>
        <v>1194095.75</v>
      </c>
      <c r="G18" s="13">
        <f t="shared" ref="G18:Q18" si="6">SUM(G19:G27)</f>
        <v>1873126.8399999999</v>
      </c>
      <c r="H18" s="13">
        <f t="shared" si="6"/>
        <v>3855226.1100000003</v>
      </c>
      <c r="I18" s="13">
        <f t="shared" si="6"/>
        <v>2449417.4699999997</v>
      </c>
      <c r="J18" s="13">
        <f t="shared" si="6"/>
        <v>2011606.05</v>
      </c>
      <c r="K18" s="13">
        <f t="shared" si="6"/>
        <v>2811299.8</v>
      </c>
      <c r="L18" s="13">
        <f t="shared" si="6"/>
        <v>2576208.0099999998</v>
      </c>
      <c r="M18" s="13">
        <f t="shared" si="6"/>
        <v>3715195.27</v>
      </c>
      <c r="N18" s="13">
        <f t="shared" si="6"/>
        <v>3422695.5999999996</v>
      </c>
      <c r="O18" s="13">
        <f t="shared" si="6"/>
        <v>1289346.4000000001</v>
      </c>
      <c r="P18" s="14">
        <f>SUM(P19:P27)</f>
        <v>1830300.71</v>
      </c>
      <c r="Q18" s="13">
        <f t="shared" si="6"/>
        <v>4792832.3299999991</v>
      </c>
      <c r="R18" s="13">
        <f t="shared" si="4"/>
        <v>31821350.339999996</v>
      </c>
      <c r="S18" s="15"/>
    </row>
    <row r="19" spans="1:19" x14ac:dyDescent="0.25">
      <c r="A19" s="16"/>
      <c r="C19" s="17" t="s">
        <v>30</v>
      </c>
      <c r="D19" s="3">
        <v>12044000</v>
      </c>
      <c r="E19" s="3">
        <v>1859000</v>
      </c>
      <c r="F19" s="4">
        <v>865583.75</v>
      </c>
      <c r="G19" s="4">
        <v>1000903.63</v>
      </c>
      <c r="H19" s="4">
        <v>1008438.29</v>
      </c>
      <c r="I19" s="4">
        <v>969746.99</v>
      </c>
      <c r="J19" s="4">
        <v>1099032.57</v>
      </c>
      <c r="K19" s="4">
        <v>1009819.06</v>
      </c>
      <c r="L19" s="4">
        <v>1359587.09</v>
      </c>
      <c r="M19" s="4">
        <v>118458.99</v>
      </c>
      <c r="N19" s="4">
        <v>2297173.5499999998</v>
      </c>
      <c r="O19" s="18">
        <v>1157292.6000000001</v>
      </c>
      <c r="P19" s="18">
        <v>1168433.77</v>
      </c>
      <c r="Q19" s="2">
        <v>1526002.15</v>
      </c>
      <c r="R19" s="4">
        <f t="shared" si="4"/>
        <v>13580472.440000001</v>
      </c>
    </row>
    <row r="20" spans="1:19" x14ac:dyDescent="0.25">
      <c r="A20" s="16"/>
      <c r="C20" s="17" t="s">
        <v>31</v>
      </c>
      <c r="D20" s="3">
        <v>380000</v>
      </c>
      <c r="E20" s="3">
        <v>-120000</v>
      </c>
      <c r="F20" s="4">
        <v>0</v>
      </c>
      <c r="G20" s="4">
        <v>69768</v>
      </c>
      <c r="H20" s="4">
        <v>0</v>
      </c>
      <c r="I20" s="4">
        <v>0</v>
      </c>
      <c r="J20" s="4">
        <v>13570</v>
      </c>
      <c r="K20" s="4">
        <v>0</v>
      </c>
      <c r="L20" s="4">
        <v>0</v>
      </c>
      <c r="M20" s="4">
        <v>112121.98</v>
      </c>
      <c r="N20" s="4">
        <v>0</v>
      </c>
      <c r="P20" s="3">
        <v>-7400</v>
      </c>
      <c r="Q20" s="2">
        <v>38736</v>
      </c>
      <c r="R20" s="4">
        <f t="shared" si="4"/>
        <v>226795.97999999998</v>
      </c>
    </row>
    <row r="21" spans="1:19" x14ac:dyDescent="0.25">
      <c r="C21" s="17" t="s">
        <v>32</v>
      </c>
      <c r="D21" s="3">
        <v>100000</v>
      </c>
      <c r="E21" s="3">
        <v>-13144.07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21"/>
      <c r="Q21" s="2">
        <v>0</v>
      </c>
      <c r="R21" s="4">
        <f t="shared" si="4"/>
        <v>0</v>
      </c>
    </row>
    <row r="22" spans="1:19" x14ac:dyDescent="0.25">
      <c r="C22" s="17" t="s">
        <v>33</v>
      </c>
      <c r="D22" s="3">
        <v>50000</v>
      </c>
      <c r="E22" s="3">
        <v>-39000</v>
      </c>
      <c r="F22" s="4">
        <v>0</v>
      </c>
      <c r="G22" s="4">
        <v>0</v>
      </c>
      <c r="H22" s="4">
        <v>0</v>
      </c>
      <c r="I22" s="4">
        <v>0</v>
      </c>
      <c r="J22" s="4">
        <v>427.35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21"/>
      <c r="Q22" s="2">
        <v>400</v>
      </c>
      <c r="R22" s="4">
        <f t="shared" si="4"/>
        <v>827.35</v>
      </c>
    </row>
    <row r="23" spans="1:19" x14ac:dyDescent="0.25">
      <c r="C23" s="17" t="s">
        <v>34</v>
      </c>
      <c r="D23" s="3">
        <v>0</v>
      </c>
      <c r="E23" s="3">
        <v>260000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45597.56</v>
      </c>
      <c r="L23" s="4">
        <v>0</v>
      </c>
      <c r="M23" s="4">
        <v>0</v>
      </c>
      <c r="N23" s="4">
        <v>42178.82</v>
      </c>
      <c r="O23"/>
      <c r="P23" s="18"/>
      <c r="Q23" s="2">
        <v>0</v>
      </c>
      <c r="R23" s="4">
        <f>SUM(F23:Q23)</f>
        <v>87776.38</v>
      </c>
    </row>
    <row r="24" spans="1:19" x14ac:dyDescent="0.25">
      <c r="A24" s="16"/>
      <c r="C24" s="17" t="s">
        <v>35</v>
      </c>
      <c r="D24" s="3">
        <v>1310000</v>
      </c>
      <c r="E24" s="3">
        <v>534000</v>
      </c>
      <c r="F24" s="4">
        <v>0</v>
      </c>
      <c r="G24" s="4">
        <v>0</v>
      </c>
      <c r="H24" s="4">
        <v>0</v>
      </c>
      <c r="I24" s="4">
        <v>1045102.98</v>
      </c>
      <c r="J24" s="4">
        <v>0</v>
      </c>
      <c r="K24" s="4">
        <v>0</v>
      </c>
      <c r="L24" s="4">
        <v>0</v>
      </c>
      <c r="P24" s="21">
        <v>98449.97</v>
      </c>
      <c r="Q24" s="2">
        <v>603042.56000000006</v>
      </c>
      <c r="R24" s="4">
        <f t="shared" si="4"/>
        <v>1746595.51</v>
      </c>
    </row>
    <row r="25" spans="1:19" x14ac:dyDescent="0.25">
      <c r="A25" s="16"/>
      <c r="C25" s="17" t="s">
        <v>36</v>
      </c>
      <c r="D25" s="3">
        <v>2700000</v>
      </c>
      <c r="E25" s="3">
        <v>5317540</v>
      </c>
      <c r="F25" s="4">
        <v>0</v>
      </c>
      <c r="G25" s="4">
        <v>45135</v>
      </c>
      <c r="H25" s="4">
        <v>1489121.3900000001</v>
      </c>
      <c r="I25" s="4">
        <v>427487.5</v>
      </c>
      <c r="J25" s="4">
        <v>42504.14</v>
      </c>
      <c r="K25" s="4">
        <v>1147003.18</v>
      </c>
      <c r="L25" s="4">
        <v>235884.21</v>
      </c>
      <c r="M25" s="4">
        <v>2624984.2999999998</v>
      </c>
      <c r="N25" s="4">
        <v>557876.23</v>
      </c>
      <c r="O25" s="18">
        <v>79543.8</v>
      </c>
      <c r="P25" s="18">
        <v>70982.09</v>
      </c>
      <c r="Q25" s="2">
        <v>1110726.76</v>
      </c>
      <c r="R25" s="4">
        <f t="shared" si="4"/>
        <v>7831248.5999999987</v>
      </c>
    </row>
    <row r="26" spans="1:19" x14ac:dyDescent="0.25">
      <c r="A26" s="16"/>
      <c r="C26" s="17" t="s">
        <v>37</v>
      </c>
      <c r="D26" s="3">
        <v>2850000</v>
      </c>
      <c r="E26" s="3">
        <v>328620.71000000002</v>
      </c>
      <c r="F26" s="4">
        <v>0</v>
      </c>
      <c r="G26" s="4">
        <v>276175.21000000002</v>
      </c>
      <c r="H26" s="4">
        <v>192700.01</v>
      </c>
      <c r="I26" s="4">
        <v>7080</v>
      </c>
      <c r="J26" s="4">
        <v>282119.99</v>
      </c>
      <c r="K26" s="4">
        <v>22184</v>
      </c>
      <c r="L26" s="4">
        <v>52784.71</v>
      </c>
      <c r="M26" s="4">
        <v>273170</v>
      </c>
      <c r="N26" s="4">
        <v>53100</v>
      </c>
      <c r="O26" s="4">
        <v>52510</v>
      </c>
      <c r="P26" s="21">
        <v>487110</v>
      </c>
      <c r="Q26" s="2">
        <v>1333040.48</v>
      </c>
      <c r="R26" s="4">
        <f t="shared" si="4"/>
        <v>3031974.4</v>
      </c>
    </row>
    <row r="27" spans="1:19" x14ac:dyDescent="0.25">
      <c r="A27" s="16"/>
      <c r="C27" s="17" t="s">
        <v>38</v>
      </c>
      <c r="D27" s="3">
        <v>6550000</v>
      </c>
      <c r="E27" s="3">
        <v>-1106485.93</v>
      </c>
      <c r="F27" s="4">
        <v>328512</v>
      </c>
      <c r="G27" s="4">
        <v>481145</v>
      </c>
      <c r="H27" s="4">
        <v>1164966.42</v>
      </c>
      <c r="I27" s="4">
        <v>0</v>
      </c>
      <c r="J27" s="4">
        <v>573952</v>
      </c>
      <c r="K27" s="4">
        <v>586696</v>
      </c>
      <c r="L27" s="4">
        <v>927952</v>
      </c>
      <c r="M27" s="4">
        <v>586460</v>
      </c>
      <c r="N27" s="4">
        <v>472367</v>
      </c>
      <c r="O27" s="18">
        <v>0</v>
      </c>
      <c r="P27" s="18">
        <v>12724.88</v>
      </c>
      <c r="Q27" s="2">
        <v>180884.38</v>
      </c>
      <c r="R27" s="4">
        <f t="shared" si="4"/>
        <v>5315659.68</v>
      </c>
    </row>
    <row r="28" spans="1:19" s="11" customFormat="1" x14ac:dyDescent="0.25">
      <c r="C28" s="12" t="s">
        <v>39</v>
      </c>
      <c r="D28" s="13">
        <f t="shared" ref="D28" si="7">SUM(D29:D37)</f>
        <v>16740000</v>
      </c>
      <c r="E28" s="13">
        <f>SUM(E29:E37)</f>
        <v>2092065.06</v>
      </c>
      <c r="F28" s="13">
        <f>SUM(F29:F37)</f>
        <v>0</v>
      </c>
      <c r="G28" s="13">
        <f t="shared" ref="G28:Q28" si="8">SUM(G29:G37)</f>
        <v>497563.99</v>
      </c>
      <c r="H28" s="13">
        <f t="shared" si="8"/>
        <v>1386219.17</v>
      </c>
      <c r="I28" s="13">
        <f t="shared" si="8"/>
        <v>388634.07</v>
      </c>
      <c r="J28" s="13">
        <f t="shared" si="8"/>
        <v>1683640.51</v>
      </c>
      <c r="K28" s="13">
        <f t="shared" si="8"/>
        <v>1345820.57</v>
      </c>
      <c r="L28" s="13">
        <f t="shared" si="8"/>
        <v>1195939.79</v>
      </c>
      <c r="M28" s="13">
        <f t="shared" si="8"/>
        <v>2578233.2999999998</v>
      </c>
      <c r="N28" s="13">
        <f t="shared" si="8"/>
        <v>1310909.5299999998</v>
      </c>
      <c r="O28" s="13">
        <f>SUM(O29:O37)</f>
        <v>681805.61999999988</v>
      </c>
      <c r="P28" s="14">
        <f>SUM(P29:P37)</f>
        <v>792062.81</v>
      </c>
      <c r="Q28" s="13">
        <f t="shared" si="8"/>
        <v>3484262.52</v>
      </c>
      <c r="R28" s="13">
        <f t="shared" si="4"/>
        <v>15345091.879999999</v>
      </c>
      <c r="S28" s="15"/>
    </row>
    <row r="29" spans="1:19" x14ac:dyDescent="0.25">
      <c r="A29" s="16"/>
      <c r="C29" s="17" t="s">
        <v>40</v>
      </c>
      <c r="D29" s="3">
        <v>500000</v>
      </c>
      <c r="E29" s="3">
        <v>752900</v>
      </c>
      <c r="F29" s="4">
        <v>0</v>
      </c>
      <c r="G29" s="4">
        <v>0</v>
      </c>
      <c r="H29" s="4">
        <v>53360</v>
      </c>
      <c r="I29" s="4">
        <v>31250.400000000001</v>
      </c>
      <c r="J29" s="4">
        <v>0</v>
      </c>
      <c r="K29" s="4">
        <v>66921.91</v>
      </c>
      <c r="L29" s="4">
        <v>48145.47</v>
      </c>
      <c r="M29" s="4">
        <v>25854.87</v>
      </c>
      <c r="N29" s="4">
        <v>251101.97</v>
      </c>
      <c r="O29" s="18">
        <v>26305.55</v>
      </c>
      <c r="P29" s="18">
        <v>15116.64</v>
      </c>
      <c r="Q29" s="2">
        <v>199975.64</v>
      </c>
      <c r="R29" s="4">
        <f t="shared" si="4"/>
        <v>718032.45</v>
      </c>
    </row>
    <row r="30" spans="1:19" x14ac:dyDescent="0.25">
      <c r="A30" s="16"/>
      <c r="C30" s="17" t="s">
        <v>41</v>
      </c>
      <c r="D30" s="3">
        <v>160000</v>
      </c>
      <c r="E30" s="3">
        <v>174600</v>
      </c>
      <c r="F30" s="4">
        <v>0</v>
      </c>
      <c r="G30" s="4">
        <v>0</v>
      </c>
      <c r="H30" s="4">
        <v>0</v>
      </c>
      <c r="I30" s="4">
        <v>0</v>
      </c>
      <c r="J30" s="4">
        <v>49265</v>
      </c>
      <c r="K30" s="4">
        <v>0</v>
      </c>
      <c r="L30" s="4">
        <v>0</v>
      </c>
      <c r="M30" s="4">
        <v>0</v>
      </c>
      <c r="O30" s="18">
        <v>69122.83</v>
      </c>
      <c r="P30" s="18">
        <v>8555</v>
      </c>
      <c r="Q30" s="2">
        <v>116482.28</v>
      </c>
      <c r="R30" s="4">
        <f t="shared" si="4"/>
        <v>243425.11</v>
      </c>
    </row>
    <row r="31" spans="1:19" x14ac:dyDescent="0.25">
      <c r="A31" s="16"/>
      <c r="C31" s="17" t="s">
        <v>42</v>
      </c>
      <c r="D31" s="3">
        <v>600000</v>
      </c>
      <c r="E31" s="3">
        <v>207400</v>
      </c>
      <c r="F31" s="4">
        <v>0</v>
      </c>
      <c r="G31" s="4">
        <v>35551.040000000001</v>
      </c>
      <c r="H31" s="4">
        <v>44651.199999999997</v>
      </c>
      <c r="I31" s="4">
        <v>39075.699999999997</v>
      </c>
      <c r="J31" s="4">
        <v>0</v>
      </c>
      <c r="K31" s="4">
        <v>67555</v>
      </c>
      <c r="L31" s="4">
        <v>0</v>
      </c>
      <c r="M31" s="4">
        <v>259954</v>
      </c>
      <c r="N31" s="4">
        <v>52311.96</v>
      </c>
      <c r="O31" s="18">
        <v>17346</v>
      </c>
      <c r="P31" s="18"/>
      <c r="Q31" s="2">
        <v>103544</v>
      </c>
      <c r="R31" s="4">
        <f t="shared" si="4"/>
        <v>619988.9</v>
      </c>
    </row>
    <row r="32" spans="1:19" x14ac:dyDescent="0.25">
      <c r="C32" s="17" t="s">
        <v>43</v>
      </c>
      <c r="D32" s="3">
        <v>150000</v>
      </c>
      <c r="E32" s="3">
        <v>-75011.86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41492.449999999997</v>
      </c>
      <c r="P32" s="21"/>
      <c r="Q32" s="2">
        <v>0</v>
      </c>
      <c r="R32" s="4">
        <f t="shared" si="4"/>
        <v>41492.449999999997</v>
      </c>
    </row>
    <row r="33" spans="1:20" x14ac:dyDescent="0.25">
      <c r="A33" s="16"/>
      <c r="C33" s="17" t="s">
        <v>44</v>
      </c>
      <c r="D33" s="3">
        <v>595000</v>
      </c>
      <c r="E33" s="3">
        <v>183000</v>
      </c>
      <c r="F33" s="4">
        <v>0</v>
      </c>
      <c r="G33" s="4">
        <v>0</v>
      </c>
      <c r="H33" s="4">
        <v>72068.45</v>
      </c>
      <c r="I33" s="4">
        <v>16070.18</v>
      </c>
      <c r="J33" s="4">
        <v>0</v>
      </c>
      <c r="K33" s="4">
        <v>4920.6000000000004</v>
      </c>
      <c r="L33" s="4">
        <v>155826.07999999999</v>
      </c>
      <c r="M33" s="4">
        <v>9078.82</v>
      </c>
      <c r="O33" s="18">
        <v>12980</v>
      </c>
      <c r="P33" s="18"/>
      <c r="Q33" s="2">
        <v>447220</v>
      </c>
      <c r="R33" s="4">
        <f t="shared" si="4"/>
        <v>718164.13</v>
      </c>
    </row>
    <row r="34" spans="1:20" x14ac:dyDescent="0.25">
      <c r="A34" s="16"/>
      <c r="C34" s="17" t="s">
        <v>45</v>
      </c>
      <c r="D34" s="3">
        <v>1040000</v>
      </c>
      <c r="E34" s="3">
        <v>-52774.94</v>
      </c>
      <c r="F34" s="4">
        <v>0</v>
      </c>
      <c r="G34" s="4">
        <v>968.63</v>
      </c>
      <c r="H34" s="4">
        <v>14224.9</v>
      </c>
      <c r="I34" s="4">
        <v>0</v>
      </c>
      <c r="J34" s="4">
        <v>143370</v>
      </c>
      <c r="K34" s="4">
        <v>1766.91</v>
      </c>
      <c r="L34" s="4">
        <v>105034.16</v>
      </c>
      <c r="M34" s="4">
        <v>340511.4</v>
      </c>
      <c r="O34" s="18">
        <v>12051.58</v>
      </c>
      <c r="P34" s="18">
        <v>5136.54</v>
      </c>
      <c r="Q34" s="2">
        <v>124787.22</v>
      </c>
      <c r="R34" s="4">
        <f t="shared" si="4"/>
        <v>747851.34</v>
      </c>
    </row>
    <row r="35" spans="1:20" x14ac:dyDescent="0.25">
      <c r="A35" s="16"/>
      <c r="C35" s="17" t="s">
        <v>46</v>
      </c>
      <c r="D35" s="3">
        <v>9130000</v>
      </c>
      <c r="E35" s="3">
        <v>826971.86</v>
      </c>
      <c r="F35" s="4">
        <v>0</v>
      </c>
      <c r="G35" s="4">
        <v>300099.59000000003</v>
      </c>
      <c r="H35" s="4">
        <v>1054241.19</v>
      </c>
      <c r="I35" s="4">
        <v>276908.13</v>
      </c>
      <c r="J35" s="4">
        <v>702121.81</v>
      </c>
      <c r="K35" s="4">
        <v>598436.04</v>
      </c>
      <c r="L35" s="4">
        <v>241845.4</v>
      </c>
      <c r="M35" s="4">
        <v>1271777.32</v>
      </c>
      <c r="N35" s="4">
        <v>863894.19</v>
      </c>
      <c r="O35" s="18">
        <v>332678.83999999997</v>
      </c>
      <c r="P35" s="18">
        <v>754404.63</v>
      </c>
      <c r="Q35" s="2">
        <v>2051499.01</v>
      </c>
      <c r="R35" s="4">
        <f t="shared" si="4"/>
        <v>8447906.1500000004</v>
      </c>
    </row>
    <row r="36" spans="1:20" x14ac:dyDescent="0.25">
      <c r="C36" s="17" t="s">
        <v>47</v>
      </c>
      <c r="D36" s="3">
        <v>0</v>
      </c>
      <c r="E36" s="3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P36" s="21"/>
      <c r="Q36" s="2">
        <v>0</v>
      </c>
      <c r="R36" s="4">
        <f t="shared" si="4"/>
        <v>0</v>
      </c>
    </row>
    <row r="37" spans="1:20" x14ac:dyDescent="0.25">
      <c r="A37" s="16"/>
      <c r="C37" s="17" t="s">
        <v>48</v>
      </c>
      <c r="D37" s="3">
        <v>4565000</v>
      </c>
      <c r="E37" s="3">
        <v>74980</v>
      </c>
      <c r="F37" s="4">
        <v>0</v>
      </c>
      <c r="G37" s="4">
        <v>160944.73000000001</v>
      </c>
      <c r="H37" s="4">
        <v>147673.43</v>
      </c>
      <c r="I37" s="4">
        <v>25329.66</v>
      </c>
      <c r="J37" s="4">
        <v>788883.7</v>
      </c>
      <c r="K37" s="4">
        <v>606220.11</v>
      </c>
      <c r="L37" s="4">
        <v>645088.68000000005</v>
      </c>
      <c r="M37" s="4">
        <v>629564.43999999994</v>
      </c>
      <c r="N37" s="4">
        <v>143601.40999999997</v>
      </c>
      <c r="O37" s="18">
        <v>211320.82</v>
      </c>
      <c r="P37" s="18">
        <v>8850</v>
      </c>
      <c r="Q37" s="2">
        <v>440754.37</v>
      </c>
      <c r="R37" s="4">
        <f t="shared" si="4"/>
        <v>3808231.35</v>
      </c>
    </row>
    <row r="38" spans="1:20" s="11" customFormat="1" x14ac:dyDescent="0.25">
      <c r="C38" s="12" t="s">
        <v>49</v>
      </c>
      <c r="D38" s="13">
        <f t="shared" ref="D38:E38" si="9">SUM(D39:D46)</f>
        <v>0</v>
      </c>
      <c r="E38" s="13">
        <f t="shared" si="9"/>
        <v>0</v>
      </c>
      <c r="F38" s="13">
        <f>SUM(F39:F46)</f>
        <v>0</v>
      </c>
      <c r="G38" s="13">
        <f t="shared" ref="G38:Q38" si="10">SUM(G39:G46)</f>
        <v>0</v>
      </c>
      <c r="H38" s="13">
        <f t="shared" si="10"/>
        <v>0</v>
      </c>
      <c r="I38" s="13">
        <f t="shared" si="10"/>
        <v>0</v>
      </c>
      <c r="J38" s="13">
        <f t="shared" si="10"/>
        <v>0</v>
      </c>
      <c r="K38" s="13">
        <f t="shared" si="10"/>
        <v>0</v>
      </c>
      <c r="L38" s="13">
        <f t="shared" si="10"/>
        <v>0</v>
      </c>
      <c r="M38" s="13">
        <f t="shared" si="10"/>
        <v>0</v>
      </c>
      <c r="N38" s="13">
        <f t="shared" si="10"/>
        <v>0</v>
      </c>
      <c r="O38" s="13">
        <f t="shared" si="10"/>
        <v>0</v>
      </c>
      <c r="P38" s="14">
        <f>SUM(P39:P46)</f>
        <v>0</v>
      </c>
      <c r="Q38" s="13">
        <f t="shared" si="10"/>
        <v>0</v>
      </c>
      <c r="R38" s="13">
        <f t="shared" si="4"/>
        <v>0</v>
      </c>
      <c r="T38" s="15"/>
    </row>
    <row r="39" spans="1:20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4"/>
        <v>0</v>
      </c>
    </row>
    <row r="40" spans="1:20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4"/>
        <v>0</v>
      </c>
    </row>
    <row r="41" spans="1:20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4"/>
        <v>0</v>
      </c>
    </row>
    <row r="42" spans="1:20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4"/>
        <v>0</v>
      </c>
    </row>
    <row r="43" spans="1:20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4"/>
        <v>0</v>
      </c>
    </row>
    <row r="44" spans="1:20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4"/>
        <v>0</v>
      </c>
    </row>
    <row r="45" spans="1:20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4"/>
        <v>0</v>
      </c>
    </row>
    <row r="46" spans="1:20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4"/>
        <v>0</v>
      </c>
    </row>
    <row r="47" spans="1:20" s="11" customFormat="1" x14ac:dyDescent="0.25">
      <c r="C47" s="12" t="s">
        <v>58</v>
      </c>
      <c r="D47" s="13">
        <f t="shared" ref="D47:E47" si="11">SUM(D48:D53)</f>
        <v>0</v>
      </c>
      <c r="E47" s="13">
        <f t="shared" si="11"/>
        <v>0</v>
      </c>
      <c r="F47" s="13">
        <f>SUM(F48:F53)</f>
        <v>0</v>
      </c>
      <c r="G47" s="13">
        <f t="shared" ref="G47:Q47" si="12">SUM(G48:G53)</f>
        <v>0</v>
      </c>
      <c r="H47" s="13">
        <f t="shared" si="12"/>
        <v>0</v>
      </c>
      <c r="I47" s="13">
        <f t="shared" si="12"/>
        <v>0</v>
      </c>
      <c r="J47" s="13">
        <f t="shared" si="12"/>
        <v>0</v>
      </c>
      <c r="K47" s="13">
        <f t="shared" si="12"/>
        <v>0</v>
      </c>
      <c r="L47" s="13">
        <f t="shared" si="12"/>
        <v>0</v>
      </c>
      <c r="M47" s="13">
        <f t="shared" si="12"/>
        <v>0</v>
      </c>
      <c r="N47" s="13">
        <f t="shared" si="12"/>
        <v>0</v>
      </c>
      <c r="O47" s="13">
        <f t="shared" si="12"/>
        <v>0</v>
      </c>
      <c r="P47" s="14">
        <f>SUM(P48:P53)</f>
        <v>0</v>
      </c>
      <c r="Q47" s="13">
        <f t="shared" si="12"/>
        <v>0</v>
      </c>
      <c r="R47" s="13">
        <f t="shared" si="4"/>
        <v>0</v>
      </c>
      <c r="T47" s="15"/>
    </row>
    <row r="48" spans="1:20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4"/>
        <v>0</v>
      </c>
    </row>
    <row r="49" spans="1:19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4"/>
        <v>0</v>
      </c>
    </row>
    <row r="50" spans="1:19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4"/>
        <v>0</v>
      </c>
    </row>
    <row r="51" spans="1:19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4"/>
        <v>0</v>
      </c>
    </row>
    <row r="52" spans="1:19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4"/>
        <v>0</v>
      </c>
    </row>
    <row r="53" spans="1:19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4"/>
        <v>0</v>
      </c>
    </row>
    <row r="54" spans="1:19" s="11" customFormat="1" x14ac:dyDescent="0.25">
      <c r="C54" s="12" t="s">
        <v>65</v>
      </c>
      <c r="D54" s="13">
        <f t="shared" ref="D54:E54" si="13">SUM(D55:D63)</f>
        <v>12563704</v>
      </c>
      <c r="E54" s="13">
        <f t="shared" si="13"/>
        <v>45000</v>
      </c>
      <c r="F54" s="13">
        <f>SUM(F55:F63)</f>
        <v>0</v>
      </c>
      <c r="G54" s="13">
        <f t="shared" ref="G54:Q54" si="14">SUM(G55:G63)</f>
        <v>129625.36</v>
      </c>
      <c r="H54" s="13">
        <f t="shared" si="14"/>
        <v>189952.86</v>
      </c>
      <c r="I54" s="13">
        <f t="shared" si="14"/>
        <v>0</v>
      </c>
      <c r="J54" s="13">
        <f t="shared" si="14"/>
        <v>60296.27</v>
      </c>
      <c r="K54" s="13">
        <f t="shared" si="14"/>
        <v>395823.92</v>
      </c>
      <c r="L54" s="13">
        <f t="shared" si="14"/>
        <v>0</v>
      </c>
      <c r="M54" s="13">
        <f t="shared" si="14"/>
        <v>1491551.57</v>
      </c>
      <c r="N54" s="13">
        <f t="shared" si="14"/>
        <v>785361.47</v>
      </c>
      <c r="O54" s="13">
        <f t="shared" si="14"/>
        <v>0</v>
      </c>
      <c r="P54" s="14">
        <f>SUM(P55:P63)</f>
        <v>21957.949999999997</v>
      </c>
      <c r="Q54" s="13">
        <f t="shared" si="14"/>
        <v>6616904.1799999997</v>
      </c>
      <c r="R54" s="13">
        <f t="shared" si="4"/>
        <v>9691473.5800000001</v>
      </c>
      <c r="S54" s="15"/>
    </row>
    <row r="55" spans="1:19" x14ac:dyDescent="0.25">
      <c r="A55" s="16"/>
      <c r="C55" s="17" t="s">
        <v>66</v>
      </c>
      <c r="D55" s="3">
        <v>1140000</v>
      </c>
      <c r="E55" s="3">
        <v>1192894</v>
      </c>
      <c r="F55" s="4">
        <v>0</v>
      </c>
      <c r="G55" s="4">
        <v>129625.36</v>
      </c>
      <c r="H55" s="4">
        <v>13806</v>
      </c>
      <c r="I55" s="4">
        <v>0</v>
      </c>
      <c r="J55" s="4">
        <v>34551.339999999997</v>
      </c>
      <c r="K55" s="4">
        <v>54969.120000000003</v>
      </c>
      <c r="L55" s="4">
        <v>0</v>
      </c>
      <c r="M55" s="4">
        <v>55056.05</v>
      </c>
      <c r="N55" s="4">
        <v>601654.47</v>
      </c>
      <c r="O55" s="4">
        <v>0</v>
      </c>
      <c r="P55" s="21">
        <v>110733.95</v>
      </c>
      <c r="Q55" s="2">
        <v>849729.44</v>
      </c>
      <c r="R55" s="4">
        <f t="shared" si="4"/>
        <v>1850125.73</v>
      </c>
    </row>
    <row r="56" spans="1:19" x14ac:dyDescent="0.25">
      <c r="C56" s="17" t="s">
        <v>67</v>
      </c>
      <c r="D56" s="3">
        <v>169204</v>
      </c>
      <c r="E56" s="3">
        <v>87440</v>
      </c>
      <c r="F56" s="4">
        <v>0</v>
      </c>
      <c r="G56" s="4">
        <v>0</v>
      </c>
      <c r="H56" s="4">
        <v>85479.2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56640</v>
      </c>
      <c r="O56" s="4">
        <v>0</v>
      </c>
      <c r="P56" s="2">
        <v>0</v>
      </c>
      <c r="Q56" s="2">
        <v>0</v>
      </c>
      <c r="R56" s="4">
        <f t="shared" si="4"/>
        <v>142119.20000000001</v>
      </c>
    </row>
    <row r="57" spans="1:19" x14ac:dyDescent="0.25">
      <c r="C57" s="17" t="s">
        <v>68</v>
      </c>
      <c r="D57" s="3">
        <v>1900000</v>
      </c>
      <c r="E57" s="3">
        <v>197175</v>
      </c>
      <c r="F57" s="4">
        <v>0</v>
      </c>
      <c r="G57" s="4">
        <v>0</v>
      </c>
      <c r="H57" s="4">
        <v>0</v>
      </c>
      <c r="J57" s="4">
        <v>25744.93</v>
      </c>
      <c r="K57" s="4">
        <v>340854.8</v>
      </c>
      <c r="L57" s="4">
        <v>0</v>
      </c>
      <c r="M57" s="4">
        <v>1117967.99</v>
      </c>
      <c r="N57" s="23">
        <v>88776</v>
      </c>
      <c r="O57" s="4">
        <v>0</v>
      </c>
      <c r="P57" s="2">
        <v>0</v>
      </c>
      <c r="Q57" s="2">
        <v>197174.74</v>
      </c>
      <c r="R57" s="4">
        <f t="shared" si="4"/>
        <v>1770518.46</v>
      </c>
    </row>
    <row r="58" spans="1:19" x14ac:dyDescent="0.25">
      <c r="A58" s="16"/>
      <c r="C58" s="17" t="s">
        <v>69</v>
      </c>
      <c r="D58" s="3">
        <v>7500000</v>
      </c>
      <c r="E58" s="3">
        <v>-600000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3">
        <v>-88776</v>
      </c>
      <c r="Q58" s="2">
        <v>5570000</v>
      </c>
      <c r="R58" s="4">
        <f>SUM(F58:Q58)</f>
        <v>5481224</v>
      </c>
      <c r="S58" s="24"/>
    </row>
    <row r="59" spans="1:19" x14ac:dyDescent="0.25">
      <c r="C59" s="17" t="s">
        <v>70</v>
      </c>
      <c r="D59" s="3">
        <v>1354500</v>
      </c>
      <c r="E59" s="3">
        <v>-332509</v>
      </c>
      <c r="F59" s="4">
        <v>0</v>
      </c>
      <c r="G59" s="4">
        <v>0</v>
      </c>
      <c r="H59" s="4">
        <v>90667.66</v>
      </c>
      <c r="I59" s="4">
        <v>0</v>
      </c>
      <c r="J59" s="4">
        <v>0</v>
      </c>
      <c r="K59" s="4">
        <v>0</v>
      </c>
      <c r="L59" s="4">
        <v>0</v>
      </c>
      <c r="M59" s="4">
        <v>318527.53000000003</v>
      </c>
      <c r="N59" s="23">
        <v>38291</v>
      </c>
      <c r="O59" s="4">
        <v>0</v>
      </c>
      <c r="P59" s="2">
        <v>0</v>
      </c>
      <c r="Q59" s="2">
        <v>0</v>
      </c>
      <c r="R59" s="4">
        <f t="shared" si="4"/>
        <v>447486.19000000006</v>
      </c>
    </row>
    <row r="60" spans="1:19" x14ac:dyDescent="0.25">
      <c r="C60" s="17" t="s">
        <v>71</v>
      </c>
      <c r="D60" s="3">
        <v>0</v>
      </c>
      <c r="E60" s="3">
        <v>0</v>
      </c>
      <c r="F60" s="3">
        <v>0</v>
      </c>
      <c r="G60" s="22">
        <v>0</v>
      </c>
      <c r="H60" s="22"/>
      <c r="I60" s="22"/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>
        <v>0</v>
      </c>
      <c r="Q60" s="2">
        <v>0</v>
      </c>
      <c r="R60" s="4">
        <f t="shared" si="4"/>
        <v>0</v>
      </c>
    </row>
    <row r="61" spans="1:19" x14ac:dyDescent="0.25">
      <c r="C61" s="17" t="s">
        <v>72</v>
      </c>
      <c r="D61" s="3">
        <v>0</v>
      </c>
      <c r="E61" s="3">
        <v>0</v>
      </c>
      <c r="F61" s="3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">
        <v>0</v>
      </c>
      <c r="Q61" s="2">
        <v>0</v>
      </c>
      <c r="R61" s="4">
        <f t="shared" si="4"/>
        <v>0</v>
      </c>
    </row>
    <row r="62" spans="1:19" x14ac:dyDescent="0.25">
      <c r="C62" s="17" t="s">
        <v>73</v>
      </c>
      <c r="D62" s="3">
        <v>500000</v>
      </c>
      <c r="E62" s="3">
        <v>-500000</v>
      </c>
      <c r="F62" s="3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">
        <v>0</v>
      </c>
      <c r="Q62" s="2">
        <v>0</v>
      </c>
      <c r="R62" s="4">
        <f t="shared" si="4"/>
        <v>0</v>
      </c>
    </row>
    <row r="63" spans="1:19" x14ac:dyDescent="0.25">
      <c r="C63" s="17" t="s">
        <v>74</v>
      </c>
      <c r="D63" s="3">
        <v>0</v>
      </c>
      <c r="E63" s="3">
        <v>0</v>
      </c>
      <c r="F63" s="3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">
        <v>0</v>
      </c>
      <c r="Q63" s="2">
        <v>0</v>
      </c>
      <c r="R63" s="4">
        <f t="shared" si="4"/>
        <v>0</v>
      </c>
    </row>
    <row r="64" spans="1:19" x14ac:dyDescent="0.25">
      <c r="C64" s="12" t="s">
        <v>75</v>
      </c>
      <c r="D64" s="13">
        <f t="shared" ref="D64:E64" si="15">SUM(D65:D68)</f>
        <v>0</v>
      </c>
      <c r="E64" s="13">
        <f t="shared" si="15"/>
        <v>0</v>
      </c>
      <c r="F64" s="13">
        <f>SUM(F65:F68)</f>
        <v>0</v>
      </c>
      <c r="G64" s="13">
        <f t="shared" ref="G64:Q64" si="16">SUM(G65:G68)</f>
        <v>0</v>
      </c>
      <c r="H64" s="13">
        <f t="shared" si="16"/>
        <v>0</v>
      </c>
      <c r="I64" s="13">
        <f t="shared" si="16"/>
        <v>0</v>
      </c>
      <c r="J64" s="13">
        <f t="shared" si="16"/>
        <v>0</v>
      </c>
      <c r="K64" s="13">
        <f t="shared" si="16"/>
        <v>0</v>
      </c>
      <c r="L64" s="13">
        <f t="shared" si="16"/>
        <v>0</v>
      </c>
      <c r="M64" s="13">
        <f t="shared" si="16"/>
        <v>0</v>
      </c>
      <c r="N64" s="13">
        <f t="shared" si="16"/>
        <v>0</v>
      </c>
      <c r="O64" s="13">
        <f t="shared" si="16"/>
        <v>0</v>
      </c>
      <c r="P64" s="13">
        <f t="shared" si="16"/>
        <v>0</v>
      </c>
      <c r="Q64" s="13">
        <f t="shared" si="16"/>
        <v>0</v>
      </c>
      <c r="R64" s="13">
        <f t="shared" si="4"/>
        <v>0</v>
      </c>
    </row>
    <row r="65" spans="2:20" x14ac:dyDescent="0.25">
      <c r="C65" s="17" t="s">
        <v>76</v>
      </c>
      <c r="D65" s="3">
        <v>0</v>
      </c>
      <c r="E65" s="3">
        <v>0</v>
      </c>
      <c r="F65" s="3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4">
        <f t="shared" si="4"/>
        <v>0</v>
      </c>
    </row>
    <row r="66" spans="2:20" x14ac:dyDescent="0.25">
      <c r="C66" s="17" t="s">
        <v>77</v>
      </c>
      <c r="D66" s="3">
        <v>0</v>
      </c>
      <c r="E66" s="3">
        <v>0</v>
      </c>
      <c r="F66" s="3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4">
        <f t="shared" si="4"/>
        <v>0</v>
      </c>
    </row>
    <row r="67" spans="2:20" x14ac:dyDescent="0.25">
      <c r="C67" s="17" t="s">
        <v>78</v>
      </c>
      <c r="D67" s="3">
        <v>0</v>
      </c>
      <c r="E67" s="3">
        <v>0</v>
      </c>
      <c r="F67" s="3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4">
        <f t="shared" si="4"/>
        <v>0</v>
      </c>
    </row>
    <row r="68" spans="2:20" x14ac:dyDescent="0.25">
      <c r="C68" s="17" t="s">
        <v>79</v>
      </c>
      <c r="D68" s="3">
        <v>0</v>
      </c>
      <c r="E68" s="3">
        <v>0</v>
      </c>
      <c r="F68" s="3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4">
        <f t="shared" si="4"/>
        <v>0</v>
      </c>
    </row>
    <row r="69" spans="2:20" x14ac:dyDescent="0.25">
      <c r="C69" s="12" t="s">
        <v>80</v>
      </c>
      <c r="D69" s="13">
        <f t="shared" ref="D69:E69" si="17">SUM(D70:D71)</f>
        <v>0</v>
      </c>
      <c r="E69" s="13">
        <f t="shared" si="17"/>
        <v>0</v>
      </c>
      <c r="F69" s="13">
        <f>SUM(F70:F71)</f>
        <v>0</v>
      </c>
      <c r="G69" s="13">
        <f t="shared" ref="G69:Q69" si="18">SUM(G70:G71)</f>
        <v>0</v>
      </c>
      <c r="H69" s="13">
        <f t="shared" si="18"/>
        <v>0</v>
      </c>
      <c r="I69" s="13">
        <f t="shared" si="18"/>
        <v>0</v>
      </c>
      <c r="J69" s="13">
        <f t="shared" si="18"/>
        <v>0</v>
      </c>
      <c r="K69" s="13">
        <f t="shared" si="18"/>
        <v>0</v>
      </c>
      <c r="L69" s="13">
        <f t="shared" si="18"/>
        <v>0</v>
      </c>
      <c r="M69" s="13">
        <f t="shared" si="18"/>
        <v>0</v>
      </c>
      <c r="N69" s="13">
        <f t="shared" si="18"/>
        <v>0</v>
      </c>
      <c r="O69" s="13">
        <f t="shared" si="18"/>
        <v>0</v>
      </c>
      <c r="P69" s="13">
        <f t="shared" si="18"/>
        <v>0</v>
      </c>
      <c r="Q69" s="13">
        <f t="shared" si="18"/>
        <v>0</v>
      </c>
      <c r="R69" s="13">
        <f t="shared" si="4"/>
        <v>0</v>
      </c>
    </row>
    <row r="70" spans="2:20" x14ac:dyDescent="0.25">
      <c r="C70" s="17" t="s">
        <v>81</v>
      </c>
      <c r="D70" s="3">
        <v>0</v>
      </c>
      <c r="E70" s="3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f t="shared" si="4"/>
        <v>0</v>
      </c>
    </row>
    <row r="71" spans="2:20" x14ac:dyDescent="0.25">
      <c r="C71" s="17" t="s">
        <v>82</v>
      </c>
      <c r="D71" s="3">
        <v>0</v>
      </c>
      <c r="E71" s="3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f t="shared" si="4"/>
        <v>0</v>
      </c>
    </row>
    <row r="72" spans="2:20" x14ac:dyDescent="0.25">
      <c r="C72" s="12" t="s">
        <v>83</v>
      </c>
      <c r="D72" s="13">
        <f t="shared" ref="D72:E72" si="19">SUM(D73:D75)</f>
        <v>0</v>
      </c>
      <c r="E72" s="13">
        <f t="shared" si="19"/>
        <v>0</v>
      </c>
      <c r="F72" s="13">
        <f>SUM(F73:F75)</f>
        <v>0</v>
      </c>
      <c r="G72" s="13">
        <f t="shared" ref="G72:Q72" si="20">SUM(G73:G75)</f>
        <v>0</v>
      </c>
      <c r="H72" s="13">
        <f t="shared" si="20"/>
        <v>0</v>
      </c>
      <c r="I72" s="13">
        <f t="shared" si="20"/>
        <v>0</v>
      </c>
      <c r="J72" s="13">
        <f t="shared" si="20"/>
        <v>0</v>
      </c>
      <c r="K72" s="13">
        <f t="shared" si="20"/>
        <v>0</v>
      </c>
      <c r="L72" s="13">
        <f t="shared" si="20"/>
        <v>0</v>
      </c>
      <c r="M72" s="13">
        <f t="shared" si="20"/>
        <v>0</v>
      </c>
      <c r="N72" s="13">
        <f t="shared" si="20"/>
        <v>0</v>
      </c>
      <c r="O72" s="13">
        <f t="shared" si="20"/>
        <v>0</v>
      </c>
      <c r="P72" s="13">
        <f t="shared" si="20"/>
        <v>0</v>
      </c>
      <c r="Q72" s="13">
        <f t="shared" si="20"/>
        <v>0</v>
      </c>
      <c r="R72" s="13">
        <f t="shared" si="4"/>
        <v>0</v>
      </c>
    </row>
    <row r="73" spans="2:20" x14ac:dyDescent="0.25">
      <c r="C73" s="17" t="s">
        <v>84</v>
      </c>
      <c r="D73" s="3">
        <v>0</v>
      </c>
      <c r="E73" s="3">
        <v>0</v>
      </c>
      <c r="F73" s="3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4">
        <f t="shared" si="4"/>
        <v>0</v>
      </c>
    </row>
    <row r="74" spans="2:20" x14ac:dyDescent="0.25">
      <c r="C74" s="17" t="s">
        <v>85</v>
      </c>
      <c r="D74" s="3">
        <v>0</v>
      </c>
      <c r="E74" s="3">
        <v>0</v>
      </c>
      <c r="F74" s="3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4">
        <f t="shared" si="4"/>
        <v>0</v>
      </c>
    </row>
    <row r="75" spans="2:20" x14ac:dyDescent="0.25">
      <c r="C75" s="17" t="s">
        <v>86</v>
      </c>
      <c r="D75" s="3">
        <v>0</v>
      </c>
      <c r="E75" s="3">
        <v>0</v>
      </c>
      <c r="F75" s="3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4">
        <f t="shared" si="4"/>
        <v>0</v>
      </c>
    </row>
    <row r="76" spans="2:20" s="11" customFormat="1" x14ac:dyDescent="0.25">
      <c r="B76" s="25"/>
      <c r="C76" s="8" t="s">
        <v>87</v>
      </c>
      <c r="D76" s="26">
        <f>SUM(D77+D80+D83)</f>
        <v>0</v>
      </c>
      <c r="E76" s="26">
        <f t="shared" ref="E76:Q76" si="21">SUM(E77+E80+E83)</f>
        <v>0</v>
      </c>
      <c r="F76" s="26">
        <f t="shared" si="21"/>
        <v>0</v>
      </c>
      <c r="G76" s="27">
        <f t="shared" si="21"/>
        <v>0</v>
      </c>
      <c r="H76" s="27">
        <f t="shared" si="21"/>
        <v>0</v>
      </c>
      <c r="I76" s="27">
        <f t="shared" si="21"/>
        <v>0</v>
      </c>
      <c r="J76" s="27">
        <f t="shared" si="21"/>
        <v>0</v>
      </c>
      <c r="K76" s="27">
        <f t="shared" si="21"/>
        <v>0</v>
      </c>
      <c r="L76" s="27">
        <f t="shared" si="21"/>
        <v>0</v>
      </c>
      <c r="M76" s="27">
        <f t="shared" si="21"/>
        <v>0</v>
      </c>
      <c r="N76" s="27">
        <f t="shared" si="21"/>
        <v>0</v>
      </c>
      <c r="O76" s="27">
        <f t="shared" si="21"/>
        <v>0</v>
      </c>
      <c r="P76" s="27">
        <f t="shared" si="21"/>
        <v>0</v>
      </c>
      <c r="Q76" s="27">
        <f t="shared" si="21"/>
        <v>0</v>
      </c>
      <c r="R76" s="9">
        <f t="shared" si="4"/>
        <v>0</v>
      </c>
      <c r="T76" s="15"/>
    </row>
    <row r="77" spans="2:20" x14ac:dyDescent="0.25">
      <c r="C77" s="12" t="s">
        <v>88</v>
      </c>
      <c r="D77" s="13">
        <f>SUM(D78:D79)</f>
        <v>0</v>
      </c>
      <c r="E77" s="13">
        <f t="shared" ref="E77" si="22">SUM(E78:E79)</f>
        <v>0</v>
      </c>
      <c r="F77" s="13">
        <f>SUM(F78:F79)</f>
        <v>0</v>
      </c>
      <c r="G77" s="13">
        <f t="shared" ref="G77:Q77" si="23">SUM(G78:G79)</f>
        <v>0</v>
      </c>
      <c r="H77" s="13">
        <f t="shared" si="23"/>
        <v>0</v>
      </c>
      <c r="I77" s="13">
        <f t="shared" si="23"/>
        <v>0</v>
      </c>
      <c r="J77" s="13">
        <f t="shared" si="23"/>
        <v>0</v>
      </c>
      <c r="K77" s="13">
        <f t="shared" si="23"/>
        <v>0</v>
      </c>
      <c r="L77" s="13">
        <f t="shared" si="23"/>
        <v>0</v>
      </c>
      <c r="M77" s="13">
        <f t="shared" si="23"/>
        <v>0</v>
      </c>
      <c r="N77" s="13">
        <f t="shared" si="23"/>
        <v>0</v>
      </c>
      <c r="O77" s="13">
        <f t="shared" si="23"/>
        <v>0</v>
      </c>
      <c r="P77" s="13">
        <f t="shared" si="23"/>
        <v>0</v>
      </c>
      <c r="Q77" s="13">
        <f t="shared" si="23"/>
        <v>0</v>
      </c>
      <c r="R77" s="13">
        <f t="shared" si="4"/>
        <v>0</v>
      </c>
    </row>
    <row r="78" spans="2:20" x14ac:dyDescent="0.25">
      <c r="C78" s="17" t="s">
        <v>89</v>
      </c>
      <c r="D78" s="3">
        <v>0</v>
      </c>
      <c r="E78" s="3">
        <v>0</v>
      </c>
      <c r="F78" s="3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4">
        <f t="shared" ref="R78:R83" si="24">SUM(F78:Q78)</f>
        <v>0</v>
      </c>
    </row>
    <row r="79" spans="2:20" x14ac:dyDescent="0.25">
      <c r="C79" s="17" t="s">
        <v>90</v>
      </c>
      <c r="D79" s="3">
        <v>0</v>
      </c>
      <c r="E79" s="3">
        <v>0</v>
      </c>
      <c r="F79" s="3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4">
        <f t="shared" si="24"/>
        <v>0</v>
      </c>
    </row>
    <row r="80" spans="2:20" s="11" customFormat="1" x14ac:dyDescent="0.25">
      <c r="B80" s="25"/>
      <c r="C80" s="12" t="s">
        <v>91</v>
      </c>
      <c r="D80" s="13">
        <f t="shared" ref="D80:E80" si="25">SUM(D81:D82)</f>
        <v>0</v>
      </c>
      <c r="E80" s="13">
        <f t="shared" si="25"/>
        <v>0</v>
      </c>
      <c r="F80" s="13">
        <f>SUM(F81:F82)</f>
        <v>0</v>
      </c>
      <c r="G80" s="13">
        <f t="shared" ref="G80:Q80" si="26">SUM(G81:G82)</f>
        <v>0</v>
      </c>
      <c r="H80" s="13">
        <f t="shared" si="26"/>
        <v>0</v>
      </c>
      <c r="I80" s="13">
        <f t="shared" si="26"/>
        <v>0</v>
      </c>
      <c r="J80" s="13">
        <f t="shared" si="26"/>
        <v>0</v>
      </c>
      <c r="K80" s="13">
        <f t="shared" si="26"/>
        <v>0</v>
      </c>
      <c r="L80" s="13">
        <f t="shared" si="26"/>
        <v>0</v>
      </c>
      <c r="M80" s="13">
        <f t="shared" si="26"/>
        <v>0</v>
      </c>
      <c r="N80" s="13">
        <f t="shared" si="26"/>
        <v>0</v>
      </c>
      <c r="O80" s="13">
        <f t="shared" si="26"/>
        <v>0</v>
      </c>
      <c r="P80" s="13">
        <f t="shared" si="26"/>
        <v>0</v>
      </c>
      <c r="Q80" s="13">
        <f t="shared" si="26"/>
        <v>0</v>
      </c>
      <c r="R80" s="13">
        <f t="shared" si="24"/>
        <v>0</v>
      </c>
      <c r="T80" s="15"/>
    </row>
    <row r="81" spans="1:20" x14ac:dyDescent="0.25">
      <c r="C81" s="17" t="s">
        <v>92</v>
      </c>
      <c r="D81" s="3">
        <v>0</v>
      </c>
      <c r="E81" s="3">
        <v>0</v>
      </c>
      <c r="F81" s="3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4">
        <f t="shared" si="24"/>
        <v>0</v>
      </c>
    </row>
    <row r="82" spans="1:20" x14ac:dyDescent="0.25">
      <c r="C82" s="17" t="s">
        <v>93</v>
      </c>
      <c r="D82" s="3">
        <v>0</v>
      </c>
      <c r="E82" s="3">
        <v>0</v>
      </c>
      <c r="F82" s="3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4">
        <f t="shared" si="24"/>
        <v>0</v>
      </c>
    </row>
    <row r="83" spans="1:20" s="11" customFormat="1" x14ac:dyDescent="0.25">
      <c r="B83" s="25"/>
      <c r="C83" s="12" t="s">
        <v>94</v>
      </c>
      <c r="D83" s="13">
        <f t="shared" ref="D83:E83" si="27">SUM(D84)</f>
        <v>0</v>
      </c>
      <c r="E83" s="13">
        <f t="shared" si="27"/>
        <v>0</v>
      </c>
      <c r="F83" s="13">
        <f>SUM(F84)</f>
        <v>0</v>
      </c>
      <c r="G83" s="13">
        <f t="shared" ref="G83:Q83" si="28">SUM(G84)</f>
        <v>0</v>
      </c>
      <c r="H83" s="13">
        <f t="shared" si="28"/>
        <v>0</v>
      </c>
      <c r="I83" s="13">
        <f t="shared" si="28"/>
        <v>0</v>
      </c>
      <c r="J83" s="13">
        <f t="shared" si="28"/>
        <v>0</v>
      </c>
      <c r="K83" s="13">
        <f t="shared" si="28"/>
        <v>0</v>
      </c>
      <c r="L83" s="13">
        <f t="shared" si="28"/>
        <v>0</v>
      </c>
      <c r="M83" s="13">
        <f t="shared" si="28"/>
        <v>0</v>
      </c>
      <c r="N83" s="13">
        <f t="shared" si="28"/>
        <v>0</v>
      </c>
      <c r="O83" s="13">
        <f t="shared" si="28"/>
        <v>0</v>
      </c>
      <c r="P83" s="13">
        <f t="shared" si="28"/>
        <v>0</v>
      </c>
      <c r="Q83" s="13">
        <f t="shared" si="28"/>
        <v>0</v>
      </c>
      <c r="R83" s="13">
        <f t="shared" si="24"/>
        <v>0</v>
      </c>
      <c r="T83" s="15"/>
    </row>
    <row r="84" spans="1:20" x14ac:dyDescent="0.25">
      <c r="C84" s="17" t="s">
        <v>95</v>
      </c>
      <c r="D84" s="3">
        <v>0</v>
      </c>
      <c r="E84" s="3">
        <v>0</v>
      </c>
      <c r="F84" s="3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4">
        <f>SUM(F84:Q84)</f>
        <v>0</v>
      </c>
    </row>
    <row r="85" spans="1:20" s="28" customFormat="1" x14ac:dyDescent="0.25">
      <c r="B85" s="29"/>
      <c r="C85" s="30" t="s">
        <v>96</v>
      </c>
      <c r="D85" s="31">
        <f>+D12+D18+D28+D38+D47+D54+D64+D69+D72</f>
        <v>158671257</v>
      </c>
      <c r="E85" s="31">
        <f t="shared" ref="E85:Q85" si="29">+E12+E18+E28+E38+E47+E54+E64+E69+E72</f>
        <v>14598212.9</v>
      </c>
      <c r="F85" s="31">
        <f t="shared" si="29"/>
        <v>9189115.7400000002</v>
      </c>
      <c r="G85" s="32">
        <f t="shared" si="29"/>
        <v>10495084.83</v>
      </c>
      <c r="H85" s="32">
        <f t="shared" si="29"/>
        <v>15341190.299999999</v>
      </c>
      <c r="I85" s="32">
        <f>+I12+I18+I28+I38+I47+I54+I64+I69+I72</f>
        <v>10442036.699999999</v>
      </c>
      <c r="J85" s="32">
        <f t="shared" si="29"/>
        <v>11699668</v>
      </c>
      <c r="K85" s="32">
        <f t="shared" si="29"/>
        <v>14691868.499999998</v>
      </c>
      <c r="L85" s="32">
        <f t="shared" si="29"/>
        <v>13272623.960000001</v>
      </c>
      <c r="M85" s="32">
        <f t="shared" si="29"/>
        <v>15757833.43</v>
      </c>
      <c r="N85" s="32">
        <f t="shared" si="29"/>
        <v>13519727.879999999</v>
      </c>
      <c r="O85" s="32">
        <f t="shared" si="29"/>
        <v>10112001.9</v>
      </c>
      <c r="P85" s="31">
        <f>+P12+P18+P28+P54</f>
        <v>17509639.509999998</v>
      </c>
      <c r="Q85" s="32">
        <f t="shared" si="29"/>
        <v>23240219.989999998</v>
      </c>
      <c r="R85" s="33">
        <f>SUM(F85:Q85)</f>
        <v>165271010.74000001</v>
      </c>
      <c r="T85" s="34"/>
    </row>
    <row r="86" spans="1:20" customFormat="1" x14ac:dyDescent="0.25">
      <c r="B86" s="18"/>
      <c r="C86" t="s">
        <v>97</v>
      </c>
      <c r="D86" s="35"/>
      <c r="E86" s="35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T86" s="37"/>
    </row>
    <row r="87" spans="1:20" customFormat="1" x14ac:dyDescent="0.25">
      <c r="B87" s="18"/>
      <c r="C87" s="58" t="s">
        <v>98</v>
      </c>
      <c r="D87" s="58"/>
      <c r="E87" s="58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T87" s="37"/>
    </row>
    <row r="88" spans="1:20" customFormat="1" x14ac:dyDescent="0.25">
      <c r="B88" s="18"/>
      <c r="C88" s="58" t="s">
        <v>103</v>
      </c>
      <c r="D88" s="58"/>
      <c r="E88" s="58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T88" s="37"/>
    </row>
    <row r="89" spans="1:20" customFormat="1" x14ac:dyDescent="0.25">
      <c r="B89" s="18"/>
      <c r="D89" s="35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T89" s="37"/>
    </row>
    <row r="90" spans="1:20" customFormat="1" ht="27.75" customHeight="1" x14ac:dyDescent="0.25">
      <c r="A90" s="39"/>
      <c r="B90" s="40"/>
      <c r="D90" s="35"/>
      <c r="E90" s="3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T90" s="37"/>
    </row>
    <row r="91" spans="1:20" customFormat="1" ht="25.5" customHeight="1" x14ac:dyDescent="0.25">
      <c r="A91" s="40"/>
      <c r="B91" s="40"/>
      <c r="D91" s="35"/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T91" s="37"/>
    </row>
    <row r="92" spans="1:20" customFormat="1" x14ac:dyDescent="0.25">
      <c r="B92" s="18"/>
      <c r="D92" s="35"/>
      <c r="E92" s="3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T92" s="37"/>
    </row>
    <row r="93" spans="1:20" customFormat="1" x14ac:dyDescent="0.25">
      <c r="B93" s="18"/>
      <c r="D93" s="35"/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T93" s="37"/>
    </row>
    <row r="94" spans="1:20" customFormat="1" x14ac:dyDescent="0.25">
      <c r="B94" s="18"/>
      <c r="D94" s="35"/>
      <c r="E94" s="3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T94" s="37"/>
    </row>
    <row r="95" spans="1:20" customFormat="1" x14ac:dyDescent="0.25">
      <c r="B95" s="18"/>
      <c r="D95" s="35"/>
      <c r="E95" s="35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T95" s="37"/>
    </row>
    <row r="96" spans="1:20" customFormat="1" x14ac:dyDescent="0.25">
      <c r="B96" s="18"/>
      <c r="D96" s="35"/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T96" s="37"/>
    </row>
    <row r="97" spans="2:20" customFormat="1" x14ac:dyDescent="0.25">
      <c r="B97" s="18"/>
      <c r="D97" s="35"/>
      <c r="E97" s="3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T97" s="37"/>
    </row>
    <row r="98" spans="2:20" customFormat="1" x14ac:dyDescent="0.25">
      <c r="B98" s="18"/>
      <c r="D98" s="40"/>
      <c r="E98" s="40"/>
      <c r="F98" s="40"/>
      <c r="G98" s="40"/>
      <c r="H98" s="38"/>
      <c r="I98" s="38"/>
      <c r="J98" s="41"/>
      <c r="K98" s="41"/>
      <c r="L98" s="41"/>
      <c r="M98" s="41"/>
      <c r="N98" s="38"/>
      <c r="O98" s="36"/>
      <c r="P98" s="36"/>
      <c r="Q98" s="36"/>
      <c r="R98" s="36"/>
      <c r="T98" s="37"/>
    </row>
    <row r="99" spans="2:20" customFormat="1" ht="15.75" x14ac:dyDescent="0.25">
      <c r="B99" s="18"/>
      <c r="D99" s="56" t="s">
        <v>99</v>
      </c>
      <c r="E99" s="56"/>
      <c r="F99" s="56"/>
      <c r="G99" s="56"/>
      <c r="H99" s="36"/>
      <c r="I99" s="36"/>
      <c r="J99" s="56" t="s">
        <v>100</v>
      </c>
      <c r="K99" s="56"/>
      <c r="L99" s="56"/>
      <c r="M99" s="56"/>
      <c r="N99" s="56"/>
      <c r="O99" s="56"/>
      <c r="P99" s="56"/>
      <c r="Q99" s="56"/>
      <c r="R99" s="36"/>
      <c r="T99" s="37"/>
    </row>
    <row r="100" spans="2:20" customFormat="1" ht="15.75" x14ac:dyDescent="0.25">
      <c r="B100" s="18"/>
      <c r="D100" s="57" t="s">
        <v>101</v>
      </c>
      <c r="E100" s="57"/>
      <c r="F100" s="57"/>
      <c r="G100" s="57"/>
      <c r="H100" s="36"/>
      <c r="I100" s="36"/>
      <c r="J100" s="57" t="s">
        <v>102</v>
      </c>
      <c r="K100" s="57"/>
      <c r="L100" s="57"/>
      <c r="M100" s="57"/>
      <c r="N100" s="57"/>
      <c r="O100" s="57"/>
      <c r="P100" s="57"/>
      <c r="Q100" s="57"/>
      <c r="R100" s="36"/>
      <c r="T100" s="37"/>
    </row>
    <row r="101" spans="2:20" customFormat="1" x14ac:dyDescent="0.25">
      <c r="B101" s="18"/>
      <c r="D101" s="35"/>
      <c r="E101" s="35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T101" s="37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colBreaks count="2" manualBreakCount="2">
    <brk id="2" max="93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Dic. 2022</vt:lpstr>
      <vt:lpstr>'Dic. 2022'!Área_de_impresión</vt:lpstr>
      <vt:lpstr>'Dic.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López</cp:lastModifiedBy>
  <dcterms:created xsi:type="dcterms:W3CDTF">2023-01-10T14:32:47Z</dcterms:created>
  <dcterms:modified xsi:type="dcterms:W3CDTF">2023-01-11T13:04:53Z</dcterms:modified>
</cp:coreProperties>
</file>